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63" yWindow="65264" windowWidth="20212" windowHeight="11481" tabRatio="738" activeTab="0"/>
  </bookViews>
  <sheets>
    <sheet name="INDICE" sheetId="1" r:id="rId1"/>
    <sheet name="Novedades" sheetId="2" r:id="rId2"/>
    <sheet name="CUADRO 1.1A" sheetId="3" r:id="rId3"/>
    <sheet name="CUADRO 1.1B" sheetId="4" r:id="rId4"/>
    <sheet name="CUADRO 1,2" sheetId="5" r:id="rId5"/>
    <sheet name="CUADRO 1,3" sheetId="6" r:id="rId6"/>
    <sheet name="CUADRO 1,4" sheetId="7" r:id="rId7"/>
    <sheet name="CUADRO 1,5" sheetId="8" r:id="rId8"/>
    <sheet name="CUADRO 1.6" sheetId="9" r:id="rId9"/>
    <sheet name="CUADRO 1,7" sheetId="10" r:id="rId10"/>
    <sheet name="CUADRO 1.8" sheetId="11" r:id="rId11"/>
    <sheet name="CUADRO 1.8 B" sheetId="12" r:id="rId12"/>
    <sheet name="CUADRO 1.8 C" sheetId="13" r:id="rId13"/>
    <sheet name="CUADRO 1.9" sheetId="14" r:id="rId14"/>
    <sheet name="CUADRO 1.9 B" sheetId="15" r:id="rId15"/>
    <sheet name="CUADRO 1.9 C" sheetId="16" r:id="rId16"/>
    <sheet name="CUADRO 1.10" sheetId="17" r:id="rId17"/>
    <sheet name="CUADRO 1.11" sheetId="18" r:id="rId18"/>
    <sheet name="CUADRO 1.12" sheetId="19" r:id="rId19"/>
    <sheet name="CUADRO 1.13" sheetId="20" r:id="rId20"/>
  </sheets>
  <definedNames>
    <definedName name="_Regression_Int" localSheetId="2" hidden="1">1</definedName>
    <definedName name="_Regression_Int" localSheetId="3" hidden="1">1</definedName>
    <definedName name="A_impresión_IM" localSheetId="2">'CUADRO 1.1A'!$A$11:$N$19</definedName>
    <definedName name="A_impresión_IM" localSheetId="3">'CUADRO 1.1B'!$A$11:$N$19</definedName>
    <definedName name="_xlnm.Print_Area" localSheetId="4">'CUADRO 1,2'!$A$1:$Q$27</definedName>
    <definedName name="_xlnm.Print_Area" localSheetId="5">'CUADRO 1,3'!$A$1:$Q$28</definedName>
    <definedName name="_xlnm.Print_Area" localSheetId="6">'CUADRO 1,4'!$A$1:$Y$41</definedName>
    <definedName name="_xlnm.Print_Area" localSheetId="7">'CUADRO 1,5'!$A$3:$Y$44</definedName>
    <definedName name="_xlnm.Print_Area" localSheetId="9">'CUADRO 1,7'!$A$1:$Q$47</definedName>
    <definedName name="_xlnm.Print_Area" localSheetId="16">'CUADRO 1.10'!$A$1:$Z$66</definedName>
    <definedName name="_xlnm.Print_Area" localSheetId="17">'CUADRO 1.11'!$A$3:$Z$63</definedName>
    <definedName name="_xlnm.Print_Area" localSheetId="18">'CUADRO 1.12'!$A$1:$Z$24</definedName>
    <definedName name="_xlnm.Print_Area" localSheetId="19">'CUADRO 1.13'!$A$3:$Z$16</definedName>
    <definedName name="_xlnm.Print_Area" localSheetId="2">'CUADRO 1.1A'!$A$1:$O$42</definedName>
    <definedName name="_xlnm.Print_Area" localSheetId="3">'CUADRO 1.1B'!$A$1:$O$42</definedName>
    <definedName name="_xlnm.Print_Area" localSheetId="8">'CUADRO 1.6'!$A$1:$R$61</definedName>
    <definedName name="_xlnm.Print_Area" localSheetId="10">'CUADRO 1.8'!$A$1:$Y$84</definedName>
    <definedName name="_xlnm.Print_Area" localSheetId="11">'CUADRO 1.8 B'!$A$3:$Y$49</definedName>
    <definedName name="_xlnm.Print_Area" localSheetId="12">'CUADRO 1.8 C'!$A$1:$Z$72</definedName>
    <definedName name="_xlnm.Print_Area" localSheetId="13">'CUADRO 1.9'!$A$1:$Y$59</definedName>
    <definedName name="_xlnm.Print_Area" localSheetId="14">'CUADRO 1.9 B'!$A$1:$Y$50</definedName>
    <definedName name="_xlnm.Print_Area" localSheetId="15">'CUADRO 1.9 C'!$A$1:$Z$76</definedName>
    <definedName name="_xlnm.Print_Area" localSheetId="0">'INDICE'!$A$1:$D$32</definedName>
    <definedName name="PAX_NACIONAL" localSheetId="5">'CUADRO 1,3'!$A$6:$N$25</definedName>
    <definedName name="PAX_NACIONAL" localSheetId="6">'CUADRO 1,4'!$A$6:$T$39</definedName>
    <definedName name="PAX_NACIONAL" localSheetId="7">'CUADRO 1,5'!$A$6:$T$42</definedName>
    <definedName name="PAX_NACIONAL" localSheetId="9">'CUADRO 1,7'!$A$6:$N$45</definedName>
    <definedName name="PAX_NACIONAL" localSheetId="16">'CUADRO 1.10'!$A$6:$U$62</definedName>
    <definedName name="PAX_NACIONAL" localSheetId="17">'CUADRO 1.11'!$A$6:$U$61</definedName>
    <definedName name="PAX_NACIONAL" localSheetId="18">'CUADRO 1.12'!$A$7:$U$21</definedName>
    <definedName name="PAX_NACIONAL" localSheetId="19">'CUADRO 1.13'!$A$6:$U$14</definedName>
    <definedName name="PAX_NACIONAL" localSheetId="8">'CUADRO 1.6'!$A$6:$N$59</definedName>
    <definedName name="PAX_NACIONAL" localSheetId="10">'CUADRO 1.8'!$A$6:$T$80</definedName>
    <definedName name="PAX_NACIONAL" localSheetId="11">'CUADRO 1.8 B'!$A$6:$T$46</definedName>
    <definedName name="PAX_NACIONAL" localSheetId="12">'CUADRO 1.8 C'!$A$6:$T$69</definedName>
    <definedName name="PAX_NACIONAL" localSheetId="13">'CUADRO 1.9'!$A$6:$T$55</definedName>
    <definedName name="PAX_NACIONAL" localSheetId="14">'CUADRO 1.9 B'!$A$6:$T$45</definedName>
    <definedName name="PAX_NACIONAL" localSheetId="15">'CUADRO 1.9 C'!$A$6:$T$71</definedName>
    <definedName name="PAX_NACIONAL">'CUADRO 1,2'!$A$6:$N$24</definedName>
    <definedName name="_xlnm.Print_Titles" localSheetId="2">'CUADRO 1.1A'!$4:$10</definedName>
    <definedName name="_xlnm.Print_Titles" localSheetId="3">'CUADRO 1.1B'!$4:$10</definedName>
    <definedName name="Títulos_a_imprimir_IM" localSheetId="2">'CUADRO 1.1A'!$4:$10</definedName>
    <definedName name="Títulos_a_imprimir_IM" localSheetId="3">'CUADRO 1.1B'!$4:$10</definedName>
  </definedNames>
  <calcPr fullCalcOnLoad="1"/>
</workbook>
</file>

<file path=xl/sharedStrings.xml><?xml version="1.0" encoding="utf-8"?>
<sst xmlns="http://schemas.openxmlformats.org/spreadsheetml/2006/main" count="1596" uniqueCount="477">
  <si>
    <t>Fuente: Empresas Aéreas Archivo Origen-Destino, Tráfico de Aerotaxis, Tráfico de Vuelos Charter.  *: Variación superior al 500%</t>
  </si>
  <si>
    <t xml:space="preserve">Información provisional. </t>
  </si>
  <si>
    <t>Variación Acumulada %</t>
  </si>
  <si>
    <t>Variación Mensual %</t>
  </si>
  <si>
    <t>Información acumulada</t>
  </si>
  <si>
    <t>Marzo</t>
  </si>
  <si>
    <t>Febrero</t>
  </si>
  <si>
    <t>Enero</t>
  </si>
  <si>
    <t>Diciembre</t>
  </si>
  <si>
    <t>Noviembre</t>
  </si>
  <si>
    <t>Octubre</t>
  </si>
  <si>
    <t>Septiembre</t>
  </si>
  <si>
    <t>Agosto</t>
  </si>
  <si>
    <t>Julio</t>
  </si>
  <si>
    <t>Junio</t>
  </si>
  <si>
    <t xml:space="preserve">Mayo </t>
  </si>
  <si>
    <t>Abril</t>
  </si>
  <si>
    <t>Total</t>
  </si>
  <si>
    <t>Llegados</t>
  </si>
  <si>
    <t>Salidos</t>
  </si>
  <si>
    <t>Regular + No Regular</t>
  </si>
  <si>
    <t>No Regular</t>
  </si>
  <si>
    <t>Regular</t>
  </si>
  <si>
    <t>PERIODO</t>
  </si>
  <si>
    <t>TOTAL</t>
  </si>
  <si>
    <t>I N T E R N A C I O N A L</t>
  </si>
  <si>
    <t xml:space="preserve">   N A C I O N A L</t>
  </si>
  <si>
    <t>Cuadro 1.1A Comportamiento del transporte aéreo regular y no regular - Pasajeros</t>
  </si>
  <si>
    <t>Ir al Indice</t>
  </si>
  <si>
    <t>Incluye la carga y el correo.</t>
  </si>
  <si>
    <t>Llegada</t>
  </si>
  <si>
    <t>Salida</t>
  </si>
  <si>
    <t>Cuadro 1.1B Comportamiento del transporte aéreo regular y no regular - Carga (ton)</t>
  </si>
  <si>
    <t>% Var.</t>
  </si>
  <si>
    <t>% PART</t>
  </si>
  <si>
    <t>Comparativo acumulado</t>
  </si>
  <si>
    <t>Comparativo mensual</t>
  </si>
  <si>
    <t>EMPRESA</t>
  </si>
  <si>
    <t>Operación regular y no regular</t>
  </si>
  <si>
    <t xml:space="preserve">Cuadro 1.2 Pasajeros nacionales por empresa </t>
  </si>
  <si>
    <t>Fuente: Empresas Aéreas Archivo Origen-Destino, tráfico de vuelos charter, tráfico de aerotaxis.</t>
  </si>
  <si>
    <t xml:space="preserve">Cuadro 1.3 Carga nacional por empresa </t>
  </si>
  <si>
    <t>Fuente: Empresas Aéreas, Archivos Origen-Destino, Tráfico por Equipo, Tráfico de Aerotaixs.</t>
  </si>
  <si>
    <t xml:space="preserve">Información provisional. *: Variación superior a 500%   </t>
  </si>
  <si>
    <t>Aerolínea</t>
  </si>
  <si>
    <t>Operación Regular y no regular</t>
  </si>
  <si>
    <t>Cuadro 1.4 Pasajeros Internacionales por Empresa</t>
  </si>
  <si>
    <t>Cuadro 1.5 Carga Internacional por Empresa</t>
  </si>
  <si>
    <t>Empresas Aéreas Archivo Origen-Destino, Tráfico de Vuelos Charter, Tráfico de Aerotaxis.</t>
  </si>
  <si>
    <t xml:space="preserve">Información provisional . Fuente: </t>
  </si>
  <si>
    <t>*</t>
  </si>
  <si>
    <t xml:space="preserve">TOTAL </t>
  </si>
  <si>
    <t>Cuadro 1.6 Pasajeros nacionales por principales rutas</t>
  </si>
  <si>
    <t>Fuente: Empresas aéreas, archivo origen-destino, tráfico de aerotaxis, tráfico de vuelos charter.</t>
  </si>
  <si>
    <t>Cuadro 1.7 Carga nacional por principales rutas</t>
  </si>
  <si>
    <t>Fuente: Empresas Aéreas: Archivos Origen-Destno, Tráfico de Aerotaxis, Tráfico de Vuelos Charter.</t>
  </si>
  <si>
    <t>OTROS</t>
  </si>
  <si>
    <t>ISLAS CARIBE</t>
  </si>
  <si>
    <t>CENTRO AMÉRICA</t>
  </si>
  <si>
    <t>EUROPA</t>
  </si>
  <si>
    <t>SURAMERICA</t>
  </si>
  <si>
    <t>NORTEAMÉRICA</t>
  </si>
  <si>
    <t>Mercado - Ruta</t>
  </si>
  <si>
    <t>Cuadro 1.8 Pasajeros internacionales por principales rutas</t>
  </si>
  <si>
    <t>Continente - País</t>
  </si>
  <si>
    <t>Incluye operación Regular y no regular</t>
  </si>
  <si>
    <t>Cuadro 1.8B Pasajeros Internacionales por Continente y País</t>
  </si>
  <si>
    <t>Fuente: Empresas Aéreas</t>
  </si>
  <si>
    <t>Mercado - Empresa</t>
  </si>
  <si>
    <t>Cuadro 1.8C Pasajeros Internacionales por Mercado y Empresa</t>
  </si>
  <si>
    <t>Cuadro 1.9 Carga internacional por principales rutas</t>
  </si>
  <si>
    <t>Mercado - País</t>
  </si>
  <si>
    <t>Cuadro 1.9B Carga Internacional por Mercado y País</t>
  </si>
  <si>
    <t>Cuadro 1.9C Carga Internacional por Mercado y Empresa</t>
  </si>
  <si>
    <t>Aeronáutica Civil de Colombia</t>
  </si>
  <si>
    <t>Oficina de Transporte Aéreo</t>
  </si>
  <si>
    <t>Grupo de Estudios Sectoriales</t>
  </si>
  <si>
    <t xml:space="preserve">Indice </t>
  </si>
  <si>
    <t>Novedades</t>
  </si>
  <si>
    <t xml:space="preserve">Cuadro 1.1A </t>
  </si>
  <si>
    <t>Comportamiento del Transporte aéreo regular y no regular - Pasajeros</t>
  </si>
  <si>
    <t xml:space="preserve">Cuadro 1.1B </t>
  </si>
  <si>
    <t>Comportamiento del Transporte aéreo regular y no regular - Carga</t>
  </si>
  <si>
    <t xml:space="preserve">Cuadro 1.2 </t>
  </si>
  <si>
    <t>Pasajeros Nacionales por empresa</t>
  </si>
  <si>
    <t>Cuadro 1.3</t>
  </si>
  <si>
    <t xml:space="preserve">Carga nacional por empresa </t>
  </si>
  <si>
    <t>Cuadro 1.4</t>
  </si>
  <si>
    <t xml:space="preserve">Pasajeros Internacionales por empresa </t>
  </si>
  <si>
    <t>Cuadro 1.5</t>
  </si>
  <si>
    <t>Carga internacional por empresa</t>
  </si>
  <si>
    <t>Cuadro 1.6</t>
  </si>
  <si>
    <t xml:space="preserve">Pasajeros Nacionales por principales rutas </t>
  </si>
  <si>
    <t xml:space="preserve">Cuadro 1.7 </t>
  </si>
  <si>
    <t>Carga nacional por principales rutas</t>
  </si>
  <si>
    <t>Cuadro 1.8</t>
  </si>
  <si>
    <t xml:space="preserve">Pasajeros internacionales por principales rutas </t>
  </si>
  <si>
    <t>Cuadro 1.8B</t>
  </si>
  <si>
    <t>Pasajeros internacionales por mercado y país</t>
  </si>
  <si>
    <t>Cuadro 1.8C</t>
  </si>
  <si>
    <t>Pasajeros internacionales por mercado y empresa</t>
  </si>
  <si>
    <t>Cuadro 1.9</t>
  </si>
  <si>
    <t>Carga internacional por principales rutas - Regular y no regular</t>
  </si>
  <si>
    <t>Cuadro 1.9B</t>
  </si>
  <si>
    <t>Carga internacional  por mercado y país</t>
  </si>
  <si>
    <t>Cuadro 1.9C</t>
  </si>
  <si>
    <t>Carga internacional  por mercado y empresa</t>
  </si>
  <si>
    <t>Edición</t>
  </si>
  <si>
    <t>Estadístico Grupo de Estudios Sectoriales</t>
  </si>
  <si>
    <t>juan.torres@aerocivil.gov.co</t>
  </si>
  <si>
    <t>Novedades.:</t>
  </si>
  <si>
    <t>Transporte Regular:</t>
  </si>
  <si>
    <t>Comprende la operación comercial sujeta a horarios e itinerarios. Las empresas reportan esta operación conforme al contrato de transporte y la red de rutas de la empresa en el archivo origen-destino.</t>
  </si>
  <si>
    <t>Transporte No Regular:</t>
  </si>
  <si>
    <t>Comprende la operación comercial que no está sujeta a horarios e itinerarios. Esta operación esta compuesta por los vuelos adicionales, los vuelos charter y las empresas de taxi aéreo.</t>
  </si>
  <si>
    <t>En el caso del transporte de pasajeros la operación no regular también incluye los pasajeros transportados por las empresas exclusivas de carga (Tráfico doméstico).</t>
  </si>
  <si>
    <t>Cuadro 1.10</t>
  </si>
  <si>
    <t>Cuadro 1.11</t>
  </si>
  <si>
    <t>Cuadro 1.12</t>
  </si>
  <si>
    <t>Cuadro 1.13</t>
  </si>
  <si>
    <t>Cuadro 1.10 Pasajeros nacionales por Aeropuerto</t>
  </si>
  <si>
    <t>Ciudad</t>
  </si>
  <si>
    <t>Aeropuerto</t>
  </si>
  <si>
    <t>Nota: No incluye los pasajeros en tránsito, ni pasajeros en conexión.</t>
  </si>
  <si>
    <t>Cuadro 1.11 Carga nacional por Aeropuerto</t>
  </si>
  <si>
    <t>Nota: No incluye carga en tránsito. La carga Incluye el correo.</t>
  </si>
  <si>
    <t>Cuadro 1.12 Pasajeros internacionales por Aeropuerto</t>
  </si>
  <si>
    <t>Cuadro 1.13 Carga internacional por aeropuerto</t>
  </si>
  <si>
    <t>Pasajeros nacionales por aeropuerto</t>
  </si>
  <si>
    <t>Carga doméstica por aeropuerto</t>
  </si>
  <si>
    <t>Pasajeros internacionales por aeropuerto</t>
  </si>
  <si>
    <t>Carga internacional  por aeropuerto</t>
  </si>
  <si>
    <t>Conceptos.:</t>
  </si>
  <si>
    <t xml:space="preserve">A partir del mes de abril de 2011, el boletín incluirá la operación de aeropuertos (pasajeros y carga) , en los cuadros 1.10 al 1.13. Estos cuadros reflejan el aeropuerto que es el origen o destino final de los pasajeros o la carga, </t>
  </si>
  <si>
    <t>sin importar el número de trayectos, por lo tanto no incluyen pasajeros o carga en tránsito ni pasajeros en conexión. Si se desea conocer las cifras totales de pasajeros y carga de los aeropuertos, se debe consultar</t>
  </si>
  <si>
    <r>
      <t xml:space="preserve">el boletín estadístico </t>
    </r>
    <r>
      <rPr>
        <b/>
        <sz val="12"/>
        <color indexed="56"/>
        <rFont val="Century Gothic"/>
        <family val="2"/>
      </rPr>
      <t>Tráfico de Aeropuertos.</t>
    </r>
  </si>
  <si>
    <t>Novedades y conceptos importantes.</t>
  </si>
  <si>
    <t>ADRIANA SANCLEMENTE ALZATE</t>
  </si>
  <si>
    <t>Jefe Oficina de Transporte Aéreo</t>
  </si>
  <si>
    <t>JORGE ALONSO QUINTANA CRISTANCHO</t>
  </si>
  <si>
    <t>Jefe Grupo de Estudios Sectoriales</t>
  </si>
  <si>
    <t>JUAN CARLOS TORRES CAMARGO</t>
  </si>
  <si>
    <t>Ruta</t>
  </si>
  <si>
    <t>Información provisional.</t>
  </si>
  <si>
    <t>Información provisional. *: Variación superior a 500%   **: Antes Aires.</t>
  </si>
  <si>
    <t xml:space="preserve">Información provisional.  </t>
  </si>
  <si>
    <t xml:space="preserve">Información provisional. *: Variación superior a 500%   . </t>
  </si>
  <si>
    <t>Fuente: Empresas Aéreas, Archivos Origen-Destino, Tráfico de Vuelos Charter, Tráfico de Aerotaixs.</t>
  </si>
  <si>
    <t>Mayo</t>
  </si>
  <si>
    <t>Boletín Origen-Destino Septiembre 2014</t>
  </si>
  <si>
    <t>Ene- Sep 2013</t>
  </si>
  <si>
    <t>Ene- Sep 2014</t>
  </si>
  <si>
    <t>Sep 2014 - Sep 2013</t>
  </si>
  <si>
    <t>Ene - Sep 2014 / Ene - Sep 2013</t>
  </si>
  <si>
    <t>Septiembre 2014</t>
  </si>
  <si>
    <t>Septiembre 2013</t>
  </si>
  <si>
    <t>Enero - Septiembre 2014</t>
  </si>
  <si>
    <t>Enero - Septiembre 2013</t>
  </si>
  <si>
    <t>Avianca</t>
  </si>
  <si>
    <t>Lan Colombia</t>
  </si>
  <si>
    <t>Fast Colombia</t>
  </si>
  <si>
    <t>Copa Airlines Colombia</t>
  </si>
  <si>
    <t>Easy Fly</t>
  </si>
  <si>
    <t>Satena</t>
  </si>
  <si>
    <t>Aer. Antioquia</t>
  </si>
  <si>
    <t>Searca</t>
  </si>
  <si>
    <t>Taxcaldas</t>
  </si>
  <si>
    <t>Sarpa</t>
  </si>
  <si>
    <t>Otras</t>
  </si>
  <si>
    <t>LAS</t>
  </si>
  <si>
    <t>Aerosucre</t>
  </si>
  <si>
    <t>Aer Caribe</t>
  </si>
  <si>
    <t>Air Colombia</t>
  </si>
  <si>
    <t>Aliansa</t>
  </si>
  <si>
    <t>Tampa</t>
  </si>
  <si>
    <t>Selva</t>
  </si>
  <si>
    <t>Linea A. Carguera de Col</t>
  </si>
  <si>
    <t>Aerogal</t>
  </si>
  <si>
    <t>American</t>
  </si>
  <si>
    <t>Taca</t>
  </si>
  <si>
    <t>Jetblue</t>
  </si>
  <si>
    <t>Lan Peru</t>
  </si>
  <si>
    <t>United Airlines</t>
  </si>
  <si>
    <t>Copa</t>
  </si>
  <si>
    <t>Spirit Airlines</t>
  </si>
  <si>
    <t>Tame</t>
  </si>
  <si>
    <t>Iberia</t>
  </si>
  <si>
    <t>Taca International Airlines S.A</t>
  </si>
  <si>
    <t>Lufthansa</t>
  </si>
  <si>
    <t>Air France</t>
  </si>
  <si>
    <t>Delta</t>
  </si>
  <si>
    <t>Lan Airlines</t>
  </si>
  <si>
    <t>Aeromexico</t>
  </si>
  <si>
    <t>Lacsa</t>
  </si>
  <si>
    <t>Aerol. Argentinas</t>
  </si>
  <si>
    <t>Air Canada</t>
  </si>
  <si>
    <t>Interjet</t>
  </si>
  <si>
    <t>Conviasa</t>
  </si>
  <si>
    <t>Insel Air</t>
  </si>
  <si>
    <t>Cubana</t>
  </si>
  <si>
    <t>Centurion</t>
  </si>
  <si>
    <t>Ups</t>
  </si>
  <si>
    <t>Sky Lease I.</t>
  </si>
  <si>
    <t>Martinair</t>
  </si>
  <si>
    <t>Florida West</t>
  </si>
  <si>
    <t>Absa</t>
  </si>
  <si>
    <t>Vensecar C.A.</t>
  </si>
  <si>
    <t>Cargolux</t>
  </si>
  <si>
    <t>Mas Air</t>
  </si>
  <si>
    <t>Fedex</t>
  </si>
  <si>
    <t>BOG-MDE-BOG</t>
  </si>
  <si>
    <t>BOG-CLO-BOG</t>
  </si>
  <si>
    <t>BOG-CTG-BOG</t>
  </si>
  <si>
    <t>BOG-BAQ-BOG</t>
  </si>
  <si>
    <t>BOG-BGA-BOG</t>
  </si>
  <si>
    <t>BOG-SMR-BOG</t>
  </si>
  <si>
    <t>BOG-PEI-BOG</t>
  </si>
  <si>
    <t>BOG-ADZ-BOG</t>
  </si>
  <si>
    <t>CTG-MDE-CTG</t>
  </si>
  <si>
    <t>CLO-MDE-CLO</t>
  </si>
  <si>
    <t>BOG-CUC-BOG</t>
  </si>
  <si>
    <t>BOG-MTR-BOG</t>
  </si>
  <si>
    <t>BOG-EYP-BOG</t>
  </si>
  <si>
    <t>BAQ-MDE-BAQ</t>
  </si>
  <si>
    <t>BOG-VUP-BOG</t>
  </si>
  <si>
    <t>CLO-CTG-CLO</t>
  </si>
  <si>
    <t>BOG-NVA-BOG</t>
  </si>
  <si>
    <t>EOH-UIB-EOH</t>
  </si>
  <si>
    <t>ADZ-MDE-ADZ</t>
  </si>
  <si>
    <t>APO-EOH-APO</t>
  </si>
  <si>
    <t>MDE-SMR-MDE</t>
  </si>
  <si>
    <t>BOG-EJA-BOG</t>
  </si>
  <si>
    <t>BOG-AXM-BOG</t>
  </si>
  <si>
    <t>BOG-PSO-BOG</t>
  </si>
  <si>
    <t>ADZ-CLO-ADZ</t>
  </si>
  <si>
    <t>CLO-BAQ-CLO</t>
  </si>
  <si>
    <t>CLO-SMR-CLO</t>
  </si>
  <si>
    <t>BOG-LET-BOG</t>
  </si>
  <si>
    <t>EOH-MTR-EOH</t>
  </si>
  <si>
    <t>CTG-PEI-CTG</t>
  </si>
  <si>
    <t>BOG-RCH-BOG</t>
  </si>
  <si>
    <t>BOG-MZL-BOG</t>
  </si>
  <si>
    <t>BOG-IBE-BOG</t>
  </si>
  <si>
    <t>BOG-EOH-BOG</t>
  </si>
  <si>
    <t>CUC-BGA-CUC</t>
  </si>
  <si>
    <t>EOH-PEI-EOH</t>
  </si>
  <si>
    <t>BOG-AUC-BOG</t>
  </si>
  <si>
    <t>BOG-PPN-BOG</t>
  </si>
  <si>
    <t>BOG-UIB-BOG</t>
  </si>
  <si>
    <t>BOG-VVC-BOG</t>
  </si>
  <si>
    <t>ADZ-CTG-ADZ</t>
  </si>
  <si>
    <t>BOG-FLA-BOG</t>
  </si>
  <si>
    <t>CTG-BGA-CTG</t>
  </si>
  <si>
    <t>ADZ-PEI-ADZ</t>
  </si>
  <si>
    <t>CLO-PSO-CLO</t>
  </si>
  <si>
    <t>ADZ-BGA-ADZ</t>
  </si>
  <si>
    <t>CLO-TCO-CLO</t>
  </si>
  <si>
    <t>CAQ-EOH-CAQ</t>
  </si>
  <si>
    <t>ADZ-PVA-ADZ</t>
  </si>
  <si>
    <t>OTRAS</t>
  </si>
  <si>
    <t>BOG-MIA-BOG</t>
  </si>
  <si>
    <t>BOG-FLL-BOG</t>
  </si>
  <si>
    <t>BOG-JFK-BOG</t>
  </si>
  <si>
    <t>BOG-IAH-BOG</t>
  </si>
  <si>
    <t>MDE-MIA-MDE</t>
  </si>
  <si>
    <t>MDE-FLL-MDE</t>
  </si>
  <si>
    <t>CLO-MIA-CLO</t>
  </si>
  <si>
    <t>BOG-ORL-BOG</t>
  </si>
  <si>
    <t>BAQ-MIA-BAQ</t>
  </si>
  <si>
    <t>BOG-EWR-BOG</t>
  </si>
  <si>
    <t>BOG-YYZ-BOG</t>
  </si>
  <si>
    <t>BOG-DFW-BOG</t>
  </si>
  <si>
    <t>BOG-ATL-BOG</t>
  </si>
  <si>
    <t>CTG-MIA-CTG</t>
  </si>
  <si>
    <t>BOG-IAD-BOG</t>
  </si>
  <si>
    <t>CTG-FLL-CTG</t>
  </si>
  <si>
    <t>MDE-JFK-MDE</t>
  </si>
  <si>
    <t>BOG-LAX-BOG</t>
  </si>
  <si>
    <t>AXM-FLL-AXM</t>
  </si>
  <si>
    <t>PEI-JFK-PEI</t>
  </si>
  <si>
    <t>BAQ-JFK-BAQ</t>
  </si>
  <si>
    <t>BOG-LIM-BOG</t>
  </si>
  <si>
    <t>BOG-SCL-BOG</t>
  </si>
  <si>
    <t>BOG-UIO-BOG</t>
  </si>
  <si>
    <t>BOG-CCS-BOG</t>
  </si>
  <si>
    <t>BOG-GYE-BOG</t>
  </si>
  <si>
    <t>BOG-BUE-BOG</t>
  </si>
  <si>
    <t>BOG-SAO-BOG</t>
  </si>
  <si>
    <t>BOG-GRU-BOG</t>
  </si>
  <si>
    <t>BOG-RIO-BOG</t>
  </si>
  <si>
    <t>MDE-LIM-MDE</t>
  </si>
  <si>
    <t>MDE-UIO-MDE</t>
  </si>
  <si>
    <t>CLO-UIO-CLO</t>
  </si>
  <si>
    <t>CLO-ESM-CLO</t>
  </si>
  <si>
    <t>BOG-MAD-BOG</t>
  </si>
  <si>
    <t>BOG-FRA-BOG</t>
  </si>
  <si>
    <t>BOG-CDG-BOG</t>
  </si>
  <si>
    <t>CLO-MAD-CLO</t>
  </si>
  <si>
    <t>BOG-BCN-BOG</t>
  </si>
  <si>
    <t>MDE-MAD-MDE</t>
  </si>
  <si>
    <t>PEI-MAD-PEI</t>
  </si>
  <si>
    <t>BOG-LIS-BOG</t>
  </si>
  <si>
    <t>BAQ-MAD-BAQ</t>
  </si>
  <si>
    <t>CLO-BCN-CLO</t>
  </si>
  <si>
    <t>CTG-MAD-CTG</t>
  </si>
  <si>
    <t>BOG-PTY-BOG</t>
  </si>
  <si>
    <t>BOG-MEX-BOG</t>
  </si>
  <si>
    <t>MDE-PTY-MDE</t>
  </si>
  <si>
    <t>CLO-PTY-CLO</t>
  </si>
  <si>
    <t>BOG-SJO-BOG</t>
  </si>
  <si>
    <t>BAQ-PTY-BAQ</t>
  </si>
  <si>
    <t>CTG-PTY-CTG</t>
  </si>
  <si>
    <t>ADZ-PTY-ADZ</t>
  </si>
  <si>
    <t>BOG-PUJ-BOG</t>
  </si>
  <si>
    <t>BOG-SDQ-BOG</t>
  </si>
  <si>
    <t>BGA-PTY-BGA</t>
  </si>
  <si>
    <t>BOG-AUA-BOG</t>
  </si>
  <si>
    <t>BOG-CUR-BOG</t>
  </si>
  <si>
    <t>BOG-HAV-BOG</t>
  </si>
  <si>
    <t>MDE-CUR-MDE</t>
  </si>
  <si>
    <t>CLO-AUA-CLO</t>
  </si>
  <si>
    <t>ESTADOS UNIDOS</t>
  </si>
  <si>
    <t>CANADA</t>
  </si>
  <si>
    <t>PUERTO RICO</t>
  </si>
  <si>
    <t>PERU</t>
  </si>
  <si>
    <t>ECUADOR</t>
  </si>
  <si>
    <t>CHILE</t>
  </si>
  <si>
    <t>BRASIL</t>
  </si>
  <si>
    <t>VENEZUELA</t>
  </si>
  <si>
    <t>ARGENTINA</t>
  </si>
  <si>
    <t>BOLIVIA</t>
  </si>
  <si>
    <t>URUGUAY</t>
  </si>
  <si>
    <t>PARAGUAY</t>
  </si>
  <si>
    <t>ESPAÑA</t>
  </si>
  <si>
    <t>ALEMANIA</t>
  </si>
  <si>
    <t>FRANCIA</t>
  </si>
  <si>
    <t>INGLATERRA</t>
  </si>
  <si>
    <t>PORTUGAL</t>
  </si>
  <si>
    <t>ITALIA</t>
  </si>
  <si>
    <t>PANAMA</t>
  </si>
  <si>
    <t>MEXICO</t>
  </si>
  <si>
    <t>REPUBLICA DOMINICANA</t>
  </si>
  <si>
    <t>COSTA RICA</t>
  </si>
  <si>
    <t>EL SALVADOR</t>
  </si>
  <si>
    <t>GUATEMALA</t>
  </si>
  <si>
    <t>HONDURAS</t>
  </si>
  <si>
    <t>NICARAGUA</t>
  </si>
  <si>
    <t>ANTILLAS HOLANDESAS</t>
  </si>
  <si>
    <t>CUBA</t>
  </si>
  <si>
    <t>TAP Portugal</t>
  </si>
  <si>
    <t>BOG-CPQ-BOG</t>
  </si>
  <si>
    <t>MDE-CCS-MDE</t>
  </si>
  <si>
    <t>BOG-LUX-BOG</t>
  </si>
  <si>
    <t>BOG-AMS-BOG</t>
  </si>
  <si>
    <t>LUXEMBURGO</t>
  </si>
  <si>
    <t>HOLANDA</t>
  </si>
  <si>
    <t>BARBADOS</t>
  </si>
  <si>
    <t>Solar Cargo</t>
  </si>
  <si>
    <t>Dhl Aero Expreso, S.A.</t>
  </si>
  <si>
    <t>BOGOTA</t>
  </si>
  <si>
    <t>BOGOTA - ELDORADO</t>
  </si>
  <si>
    <t>RIONEGRO - ANTIOQUIA</t>
  </si>
  <si>
    <t>RIONEGRO - JOSE M. CORDOVA</t>
  </si>
  <si>
    <t>CALI</t>
  </si>
  <si>
    <t>CALI - ALFONSO BONILLA ARAGON</t>
  </si>
  <si>
    <t>CARTAGENA</t>
  </si>
  <si>
    <t>CARTAGENA - RAFAEL NUQEZ</t>
  </si>
  <si>
    <t>BARRANQUILLA</t>
  </si>
  <si>
    <t>BARRANQUILLA-E. CORTISSOZ</t>
  </si>
  <si>
    <t>BUCARAMANGA</t>
  </si>
  <si>
    <t>BUCARAMANGA - PALONEGRO</t>
  </si>
  <si>
    <t>SAN ANDRES - ISLA</t>
  </si>
  <si>
    <t>SAN ANDRES-GUSTAVO ROJAS PINILLA</t>
  </si>
  <si>
    <t>PEREIRA</t>
  </si>
  <si>
    <t>PEREIRA - MATECAÑAS</t>
  </si>
  <si>
    <t>SANTA MARTA</t>
  </si>
  <si>
    <t>SANTA MARTA - SIMON BOLIVAR</t>
  </si>
  <si>
    <t>CUCUTA</t>
  </si>
  <si>
    <t>CUCUTA - CAMILO DAZA</t>
  </si>
  <si>
    <t>MEDELLIN</t>
  </si>
  <si>
    <t>MEDELLIN - OLAYA HERRERA</t>
  </si>
  <si>
    <t>MONTERIA</t>
  </si>
  <si>
    <t>MONTERIA - LOS GARZONES</t>
  </si>
  <si>
    <t>EL YOPAL</t>
  </si>
  <si>
    <t>VALLEDUPAR</t>
  </si>
  <si>
    <t>VALLEDUPAR-ALFONSO LOPEZ P.</t>
  </si>
  <si>
    <t>QUIBDO</t>
  </si>
  <si>
    <t>QUIBDO - EL CARAÑO</t>
  </si>
  <si>
    <t>ARMENIA</t>
  </si>
  <si>
    <t>ARMENIA - EL EDEN</t>
  </si>
  <si>
    <t>NEIVA</t>
  </si>
  <si>
    <t>NEIVA - BENITO SALAS</t>
  </si>
  <si>
    <t>PASTO</t>
  </si>
  <si>
    <t>PASTO - ANTONIO NARIQO</t>
  </si>
  <si>
    <t>BARRANCABERMEJA</t>
  </si>
  <si>
    <t>BARRANCABERMEJA-YARIGUIES</t>
  </si>
  <si>
    <t>VILLAVICENCIO</t>
  </si>
  <si>
    <t>VANGUARDIA</t>
  </si>
  <si>
    <t>CAREPA</t>
  </si>
  <si>
    <t>ANTONIO ROLDAN BETANCOURT</t>
  </si>
  <si>
    <t>MANIZALES</t>
  </si>
  <si>
    <t>MANIZALES - LA NUBIA</t>
  </si>
  <si>
    <t>LETICIA</t>
  </si>
  <si>
    <t>LETICIA-ALFREDO VASQUEZ COBO</t>
  </si>
  <si>
    <t>IBAGUE</t>
  </si>
  <si>
    <t>IBAGUE - PERALES</t>
  </si>
  <si>
    <t>PUERTO GAITAN</t>
  </si>
  <si>
    <t>MORELIA</t>
  </si>
  <si>
    <t>ARAUCA - MUNICIPIO</t>
  </si>
  <si>
    <t>ARAUCA - SANTIAGO PEREZ QUIROZ</t>
  </si>
  <si>
    <t>RIOHACHA</t>
  </si>
  <si>
    <t>RIOHACHA-ALMIRANTE PADILLA</t>
  </si>
  <si>
    <t>TUMACO</t>
  </si>
  <si>
    <t>TUMACO - LA FLORIDA</t>
  </si>
  <si>
    <t>POPAYAN</t>
  </si>
  <si>
    <t>POPAYAN - GMOLEON VALENCIA</t>
  </si>
  <si>
    <t>FLORENCIA</t>
  </si>
  <si>
    <t>GUSTAVO ARTUNDUAGA PAREDES</t>
  </si>
  <si>
    <t>PUERTO ASIS</t>
  </si>
  <si>
    <t>PUERTO ASIS - 3 DE MAYO</t>
  </si>
  <si>
    <t>MAICAO</t>
  </si>
  <si>
    <t>JORGE ISAACS (ANTES LA MINA)</t>
  </si>
  <si>
    <t>PROVIDENCIA</t>
  </si>
  <si>
    <t>PROVIDENCIA- EL EMBRUJO</t>
  </si>
  <si>
    <t>COROZAL</t>
  </si>
  <si>
    <t>COROZAL - LAS BRUJAS</t>
  </si>
  <si>
    <t>CAUCASIA</t>
  </si>
  <si>
    <t>CAUCASIA- JUAN H. WHITE</t>
  </si>
  <si>
    <t>PUERTO LEGUIZAMO</t>
  </si>
  <si>
    <t>GUAPI</t>
  </si>
  <si>
    <t>GUAPI - JUAN CASIANO</t>
  </si>
  <si>
    <t>PUERTO CARRENO</t>
  </si>
  <si>
    <t>CARREÑO-GERMAN OLANO</t>
  </si>
  <si>
    <t>BAHIA SOLANO</t>
  </si>
  <si>
    <t>BAHIA SOLANO - JOSE C. MUTIS</t>
  </si>
  <si>
    <t>MITU</t>
  </si>
  <si>
    <t>LA MACARENA</t>
  </si>
  <si>
    <t>LA MACARENA - META</t>
  </si>
  <si>
    <t>PUERTO INIRIDA</t>
  </si>
  <si>
    <t>PUERTO INIRIDA - CESAR GAVIRIA TRUJ</t>
  </si>
  <si>
    <t>URIBIA</t>
  </si>
  <si>
    <t>PUERTO BOLIVAR - PORTETE</t>
  </si>
  <si>
    <t>SAN JOSE DEL GUAVIARE</t>
  </si>
  <si>
    <t>NUQUI</t>
  </si>
  <si>
    <t>NUQUI - REYES MURILLO</t>
  </si>
  <si>
    <t>CUMARIBO</t>
  </si>
  <si>
    <t>MALAGA</t>
  </si>
  <si>
    <t>BUENAVENTURA</t>
  </si>
  <si>
    <t>BUENAVENTURA - GERARDO TOBAR LOPEZ</t>
  </si>
  <si>
    <t>LOMA DE CHIRIGUANA</t>
  </si>
  <si>
    <t>CALENTURITAS</t>
  </si>
  <si>
    <t>PUERTO BOYACA</t>
  </si>
  <si>
    <t>VELASQUEZ</t>
  </si>
  <si>
    <t>TIBU</t>
  </si>
  <si>
    <t>TIMBIQUI</t>
  </si>
  <si>
    <t>SOLANO</t>
  </si>
  <si>
    <t>MIRAFLORES - GUAVIARE</t>
  </si>
  <si>
    <t>MIRAFLORES</t>
  </si>
  <si>
    <t>CARURU</t>
  </si>
  <si>
    <t>TARAIRA</t>
  </si>
  <si>
    <t>GUAINIA (BARRANCO MINAS)</t>
  </si>
  <si>
    <t>BARRANCO MINAS</t>
  </si>
  <si>
    <t>LA PEDRERA</t>
  </si>
  <si>
    <t>VILLA GARZON</t>
  </si>
  <si>
    <t>SANTA RITA - VICHADA</t>
  </si>
  <si>
    <t>CENTRO ADM. "MARANDUA"</t>
  </si>
  <si>
    <t>CALOTO</t>
  </si>
  <si>
    <t>LA ARROBLEDA</t>
  </si>
  <si>
    <t>COVENAS</t>
  </si>
  <si>
    <t>COVEÑAS</t>
  </si>
  <si>
    <t>Helicol</t>
  </si>
  <si>
    <t>Aerovanguardia</t>
  </si>
  <si>
    <t>Alas de Colombia</t>
  </si>
  <si>
    <t>Sadelca</t>
  </si>
  <si>
    <t>Ara</t>
  </si>
  <si>
    <t>Air Panama</t>
  </si>
  <si>
    <t>BOG-CZU-BOG</t>
  </si>
</sst>
</file>

<file path=xl/styles.xml><?xml version="1.0" encoding="utf-8"?>
<styleSheet xmlns="http://schemas.openxmlformats.org/spreadsheetml/2006/main">
  <numFmts count="1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.000_);\(#,##0.000\)"/>
    <numFmt numFmtId="165" formatCode="0.0%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1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Century Gothic"/>
      <family val="2"/>
    </font>
    <font>
      <sz val="9"/>
      <name val="Century Gothic"/>
      <family val="2"/>
    </font>
    <font>
      <b/>
      <sz val="10"/>
      <name val="Century Gothic"/>
      <family val="2"/>
    </font>
    <font>
      <sz val="11"/>
      <name val="Century Gothic"/>
      <family val="2"/>
    </font>
    <font>
      <b/>
      <sz val="11"/>
      <name val="Arial"/>
      <family val="2"/>
    </font>
    <font>
      <b/>
      <sz val="11"/>
      <name val="Arial Narrow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3"/>
      <name val="Arial"/>
      <family val="2"/>
    </font>
    <font>
      <b/>
      <sz val="14"/>
      <name val="Century Gothic"/>
      <family val="2"/>
    </font>
    <font>
      <b/>
      <sz val="13"/>
      <name val="Century Gothic"/>
      <family val="2"/>
    </font>
    <font>
      <b/>
      <sz val="9"/>
      <name val="Century Gothic"/>
      <family val="2"/>
    </font>
    <font>
      <b/>
      <sz val="16"/>
      <name val="Century Gothic"/>
      <family val="2"/>
    </font>
    <font>
      <u val="single"/>
      <sz val="10"/>
      <color indexed="12"/>
      <name val="Courier"/>
      <family val="3"/>
    </font>
    <font>
      <b/>
      <u val="single"/>
      <sz val="16"/>
      <name val="Arial"/>
      <family val="2"/>
    </font>
    <font>
      <sz val="10"/>
      <name val="MS Sans Serif"/>
      <family val="2"/>
    </font>
    <font>
      <b/>
      <sz val="10"/>
      <color indexed="12"/>
      <name val="Century Gothic"/>
      <family val="2"/>
    </font>
    <font>
      <b/>
      <sz val="11"/>
      <color indexed="12"/>
      <name val="Century Gothic"/>
      <family val="2"/>
    </font>
    <font>
      <b/>
      <u val="single"/>
      <sz val="14"/>
      <color indexed="12"/>
      <name val="Arial"/>
      <family val="2"/>
    </font>
    <font>
      <b/>
      <sz val="12"/>
      <color indexed="12"/>
      <name val="Century Gothic"/>
      <family val="2"/>
    </font>
    <font>
      <b/>
      <sz val="13"/>
      <color indexed="12"/>
      <name val="Century Gothic"/>
      <family val="2"/>
    </font>
    <font>
      <sz val="14"/>
      <name val="Century Gothic"/>
      <family val="2"/>
    </font>
    <font>
      <sz val="14"/>
      <name val="MS Sans Serif"/>
      <family val="2"/>
    </font>
    <font>
      <sz val="13"/>
      <name val="Century Gothic"/>
      <family val="2"/>
    </font>
    <font>
      <u val="single"/>
      <sz val="10"/>
      <color indexed="12"/>
      <name val="MS Sans Serif"/>
      <family val="2"/>
    </font>
    <font>
      <b/>
      <u val="single"/>
      <sz val="14"/>
      <color indexed="48"/>
      <name val="Arial"/>
      <family val="2"/>
    </font>
    <font>
      <b/>
      <sz val="14"/>
      <color indexed="12"/>
      <name val="Century Gothic"/>
      <family val="2"/>
    </font>
    <font>
      <b/>
      <sz val="15"/>
      <name val="Century Gothic"/>
      <family val="2"/>
    </font>
    <font>
      <b/>
      <u val="single"/>
      <sz val="15"/>
      <color indexed="12"/>
      <name val="Arial"/>
      <family val="2"/>
    </font>
    <font>
      <b/>
      <sz val="18"/>
      <color indexed="18"/>
      <name val="Arial"/>
      <family val="2"/>
    </font>
    <font>
      <sz val="10"/>
      <color indexed="18"/>
      <name val="Arial"/>
      <family val="2"/>
    </font>
    <font>
      <b/>
      <sz val="19"/>
      <name val="Arial"/>
      <family val="2"/>
    </font>
    <font>
      <b/>
      <sz val="16"/>
      <color indexed="18"/>
      <name val="Arial"/>
      <family val="2"/>
    </font>
    <font>
      <b/>
      <sz val="13"/>
      <color indexed="18"/>
      <name val="Arial"/>
      <family val="2"/>
    </font>
    <font>
      <u val="single"/>
      <sz val="12"/>
      <color indexed="18"/>
      <name val="Arial"/>
      <family val="2"/>
    </font>
    <font>
      <b/>
      <sz val="12"/>
      <color indexed="18"/>
      <name val="Arial"/>
      <family val="2"/>
    </font>
    <font>
      <u val="single"/>
      <sz val="10"/>
      <color indexed="12"/>
      <name val="Arial"/>
      <family val="2"/>
    </font>
    <font>
      <b/>
      <sz val="12"/>
      <color indexed="56"/>
      <name val="Century Gothic"/>
      <family val="2"/>
    </font>
    <font>
      <b/>
      <u val="single"/>
      <sz val="16"/>
      <color indexed="48"/>
      <name val="Arial"/>
      <family val="2"/>
    </font>
    <font>
      <sz val="10"/>
      <color indexed="12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Arial"/>
      <family val="2"/>
    </font>
    <font>
      <sz val="10"/>
      <color indexed="62"/>
      <name val="Arial"/>
      <family val="2"/>
    </font>
    <font>
      <b/>
      <sz val="22"/>
      <color indexed="62"/>
      <name val="Arial"/>
      <family val="2"/>
    </font>
    <font>
      <b/>
      <sz val="16"/>
      <color indexed="62"/>
      <name val="Arial"/>
      <family val="2"/>
    </font>
    <font>
      <b/>
      <sz val="14"/>
      <color indexed="62"/>
      <name val="Arial"/>
      <family val="2"/>
    </font>
    <font>
      <sz val="10"/>
      <color indexed="56"/>
      <name val="Arial"/>
      <family val="2"/>
    </font>
    <font>
      <b/>
      <sz val="24"/>
      <color indexed="21"/>
      <name val="Arial"/>
      <family val="2"/>
    </font>
    <font>
      <b/>
      <sz val="19"/>
      <color indexed="56"/>
      <name val="Arial"/>
      <family val="2"/>
    </font>
    <font>
      <b/>
      <sz val="20"/>
      <color indexed="21"/>
      <name val="Arial"/>
      <family val="2"/>
    </font>
    <font>
      <b/>
      <sz val="18"/>
      <color indexed="56"/>
      <name val="Arial"/>
      <family val="2"/>
    </font>
    <font>
      <sz val="10"/>
      <color indexed="56"/>
      <name val="Century Gothic"/>
      <family val="2"/>
    </font>
    <font>
      <sz val="13"/>
      <color indexed="56"/>
      <name val="Century Gothic"/>
      <family val="2"/>
    </font>
    <font>
      <b/>
      <u val="single"/>
      <sz val="18"/>
      <color indexed="16"/>
      <name val="Century Gothic"/>
      <family val="2"/>
    </font>
    <font>
      <sz val="12"/>
      <color indexed="56"/>
      <name val="Century Gothic"/>
      <family val="2"/>
    </font>
    <font>
      <b/>
      <u val="single"/>
      <sz val="22"/>
      <color indexed="56"/>
      <name val="Century Gothic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sz val="11"/>
      <color indexed="9"/>
      <name val="Arial"/>
      <family val="2"/>
    </font>
    <font>
      <u val="single"/>
      <sz val="10"/>
      <color indexed="9"/>
      <name val="Arial"/>
      <family val="2"/>
    </font>
    <font>
      <sz val="11"/>
      <color indexed="56"/>
      <name val="Century Gothic"/>
      <family val="2"/>
    </font>
    <font>
      <sz val="10"/>
      <color indexed="49"/>
      <name val="Century Gothic"/>
      <family val="2"/>
    </font>
    <font>
      <sz val="10"/>
      <color indexed="36"/>
      <name val="Century Gothic"/>
      <family val="2"/>
    </font>
    <font>
      <b/>
      <u val="single"/>
      <sz val="14"/>
      <color indexed="9"/>
      <name val="Arial"/>
      <family val="2"/>
    </font>
    <font>
      <sz val="11"/>
      <color indexed="12"/>
      <name val="Century Gothic"/>
      <family val="2"/>
    </font>
    <font>
      <b/>
      <sz val="18"/>
      <color indexed="49"/>
      <name val="Arial"/>
      <family val="2"/>
    </font>
    <font>
      <b/>
      <u val="single"/>
      <sz val="20"/>
      <color indexed="56"/>
      <name val="Arial"/>
      <family val="2"/>
    </font>
    <font>
      <b/>
      <sz val="12"/>
      <color indexed="12"/>
      <name val="Courier"/>
      <family val="3"/>
    </font>
    <font>
      <b/>
      <sz val="10"/>
      <color indexed="49"/>
      <name val="Century Gothic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4" tint="-0.24997000396251678"/>
      <name val="Arial"/>
      <family val="2"/>
    </font>
    <font>
      <sz val="10"/>
      <color theme="4" tint="-0.24997000396251678"/>
      <name val="Arial"/>
      <family val="2"/>
    </font>
    <font>
      <b/>
      <sz val="22"/>
      <color theme="4" tint="-0.24997000396251678"/>
      <name val="Arial"/>
      <family val="2"/>
    </font>
    <font>
      <b/>
      <sz val="16"/>
      <color theme="4" tint="-0.24997000396251678"/>
      <name val="Arial"/>
      <family val="2"/>
    </font>
    <font>
      <b/>
      <sz val="14"/>
      <color theme="4" tint="-0.24997000396251678"/>
      <name val="Arial"/>
      <family val="2"/>
    </font>
    <font>
      <sz val="10"/>
      <color rgb="FF002060"/>
      <name val="Arial"/>
      <family val="2"/>
    </font>
    <font>
      <b/>
      <sz val="24"/>
      <color theme="8" tint="-0.4999699890613556"/>
      <name val="Arial"/>
      <family val="2"/>
    </font>
    <font>
      <b/>
      <sz val="19"/>
      <color rgb="FF002060"/>
      <name val="Arial"/>
      <family val="2"/>
    </font>
    <font>
      <b/>
      <sz val="20"/>
      <color theme="8" tint="-0.4999699890613556"/>
      <name val="Arial"/>
      <family val="2"/>
    </font>
    <font>
      <b/>
      <sz val="18"/>
      <color rgb="FF002060"/>
      <name val="Arial"/>
      <family val="2"/>
    </font>
    <font>
      <sz val="10"/>
      <color rgb="FF002060"/>
      <name val="Century Gothic"/>
      <family val="2"/>
    </font>
    <font>
      <b/>
      <sz val="12"/>
      <color rgb="FF002060"/>
      <name val="Century Gothic"/>
      <family val="2"/>
    </font>
    <font>
      <sz val="13"/>
      <color rgb="FF002060"/>
      <name val="Century Gothic"/>
      <family val="2"/>
    </font>
    <font>
      <b/>
      <u val="single"/>
      <sz val="18"/>
      <color theme="5" tint="-0.4999699890613556"/>
      <name val="Century Gothic"/>
      <family val="2"/>
    </font>
    <font>
      <sz val="12"/>
      <color rgb="FF002060"/>
      <name val="Century Gothic"/>
      <family val="2"/>
    </font>
    <font>
      <b/>
      <u val="single"/>
      <sz val="22"/>
      <color theme="3" tint="-0.4999699890613556"/>
      <name val="Century Gothic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sz val="11"/>
      <color theme="0"/>
      <name val="Arial"/>
      <family val="2"/>
    </font>
    <font>
      <u val="single"/>
      <sz val="10"/>
      <color theme="0"/>
      <name val="Arial"/>
      <family val="2"/>
    </font>
    <font>
      <b/>
      <sz val="11"/>
      <color theme="3" tint="-0.4999699890613556"/>
      <name val="Calibri"/>
      <family val="2"/>
    </font>
    <font>
      <sz val="11"/>
      <color theme="3"/>
      <name val="Century Gothic"/>
      <family val="2"/>
    </font>
    <font>
      <sz val="10"/>
      <color theme="8" tint="-0.24997000396251678"/>
      <name val="Century Gothic"/>
      <family val="2"/>
    </font>
    <font>
      <sz val="10"/>
      <color theme="7" tint="-0.24997000396251678"/>
      <name val="Century Gothic"/>
      <family val="2"/>
    </font>
    <font>
      <b/>
      <u val="single"/>
      <sz val="14"/>
      <color theme="0"/>
      <name val="Arial"/>
      <family val="2"/>
    </font>
    <font>
      <sz val="11"/>
      <color rgb="FF0000FF"/>
      <name val="Century Gothic"/>
      <family val="2"/>
    </font>
    <font>
      <sz val="10"/>
      <color rgb="FF0000FF"/>
      <name val="Century Gothic"/>
      <family val="2"/>
    </font>
    <font>
      <b/>
      <sz val="12"/>
      <color rgb="FF0000FF"/>
      <name val="Century Gothic"/>
      <family val="2"/>
    </font>
    <font>
      <b/>
      <sz val="18"/>
      <color theme="8" tint="0.39998000860214233"/>
      <name val="Arial"/>
      <family val="2"/>
    </font>
    <font>
      <b/>
      <u val="single"/>
      <sz val="20"/>
      <color rgb="FF002060"/>
      <name val="Arial"/>
      <family val="2"/>
    </font>
    <font>
      <b/>
      <sz val="12"/>
      <color rgb="FF0000FF"/>
      <name val="Courier"/>
      <family val="3"/>
    </font>
    <font>
      <b/>
      <sz val="11"/>
      <color rgb="FF0000FF"/>
      <name val="Century Gothic"/>
      <family val="2"/>
    </font>
    <font>
      <b/>
      <sz val="10"/>
      <color theme="8" tint="-0.24997000396251678"/>
      <name val="Century Gothic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44"/>
        <bgColor indexed="64"/>
      </patternFill>
    </fill>
  </fills>
  <borders count="2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 style="thin"/>
      <right style="thin"/>
      <top style="medium"/>
      <bottom style="thick"/>
    </border>
    <border>
      <left style="thick"/>
      <right style="thin"/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double"/>
    </border>
    <border>
      <left style="thin"/>
      <right style="thin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ck"/>
      <top style="thin"/>
      <bottom style="thick"/>
    </border>
    <border>
      <left style="double"/>
      <right style="medium"/>
      <top style="thin"/>
      <bottom style="thick"/>
    </border>
    <border>
      <left style="thin"/>
      <right>
        <color indexed="63"/>
      </right>
      <top style="thin"/>
      <bottom style="thick"/>
    </border>
    <border>
      <left style="double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medium"/>
      <right style="thin"/>
      <top style="thin"/>
      <bottom style="thick"/>
    </border>
    <border>
      <left style="thick"/>
      <right style="medium"/>
      <top style="thin"/>
      <bottom style="thick"/>
    </border>
    <border>
      <left style="medium"/>
      <right style="thick"/>
      <top style="thin"/>
      <bottom style="thin"/>
    </border>
    <border>
      <left style="double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thin"/>
      <top style="thin"/>
      <bottom style="thin"/>
    </border>
    <border>
      <left style="thick"/>
      <right style="medium"/>
      <top style="thin"/>
      <bottom style="thin"/>
    </border>
    <border>
      <left style="medium"/>
      <right style="thick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 style="medium"/>
      <right style="thick"/>
      <top style="thick"/>
      <bottom style="double"/>
    </border>
    <border>
      <left style="double"/>
      <right style="medium"/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double"/>
      <right style="thin"/>
      <top style="thick"/>
      <bottom style="double"/>
    </border>
    <border>
      <left>
        <color indexed="63"/>
      </left>
      <right style="thin"/>
      <top style="thick"/>
      <bottom style="double"/>
    </border>
    <border>
      <left>
        <color indexed="63"/>
      </left>
      <right style="thick"/>
      <top style="thick"/>
      <bottom style="double"/>
    </border>
    <border>
      <left style="thick"/>
      <right style="thin"/>
      <top style="thick"/>
      <bottom style="double"/>
    </border>
    <border>
      <left style="medium"/>
      <right style="thin"/>
      <top style="thick"/>
      <bottom style="double"/>
    </border>
    <border>
      <left style="thick"/>
      <right style="medium"/>
      <top style="thick"/>
      <bottom style="double"/>
    </border>
    <border>
      <left style="thin"/>
      <right style="thick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medium"/>
      <bottom style="thick">
        <color theme="5" tint="-0.4999699890613556"/>
      </bottom>
    </border>
    <border>
      <left style="thin"/>
      <right style="thin"/>
      <top style="medium"/>
      <bottom style="thick">
        <color theme="5" tint="-0.4999699890613556"/>
      </bottom>
    </border>
    <border>
      <left style="thin"/>
      <right style="medium"/>
      <top style="medium"/>
      <bottom style="thick">
        <color theme="5" tint="-0.4999699890613556"/>
      </bottom>
    </border>
    <border>
      <left style="medium"/>
      <right style="thin"/>
      <top style="medium"/>
      <bottom style="thick">
        <color theme="5" tint="-0.4999699890613556"/>
      </bottom>
    </border>
    <border>
      <left style="thin"/>
      <right>
        <color indexed="63"/>
      </right>
      <top style="medium"/>
      <bottom style="thick">
        <color theme="5" tint="-0.4999699890613556"/>
      </bottom>
    </border>
    <border>
      <left>
        <color indexed="63"/>
      </left>
      <right style="thin"/>
      <top style="medium"/>
      <bottom style="thick">
        <color theme="5" tint="-0.4999699890613556"/>
      </bottom>
    </border>
    <border>
      <left style="thick"/>
      <right style="medium"/>
      <top style="medium"/>
      <bottom style="thick">
        <color theme="5" tint="-0.4999699890613556"/>
      </bottom>
    </border>
    <border>
      <left style="thin"/>
      <right style="thick"/>
      <top style="medium"/>
      <bottom style="thick">
        <color theme="4" tint="-0.4999699890613556"/>
      </bottom>
    </border>
    <border>
      <left style="thin"/>
      <right style="thin"/>
      <top style="medium"/>
      <bottom style="thick">
        <color theme="4" tint="-0.4999699890613556"/>
      </bottom>
    </border>
    <border>
      <left style="thin"/>
      <right style="medium"/>
      <top style="medium"/>
      <bottom style="thick">
        <color theme="4" tint="-0.4999699890613556"/>
      </bottom>
    </border>
    <border>
      <left style="medium"/>
      <right style="thin"/>
      <top style="medium"/>
      <bottom style="thick">
        <color theme="4" tint="-0.4999699890613556"/>
      </bottom>
    </border>
    <border>
      <left>
        <color indexed="63"/>
      </left>
      <right style="thin"/>
      <top style="medium"/>
      <bottom style="thick">
        <color theme="4" tint="-0.4999699890613556"/>
      </bottom>
    </border>
    <border>
      <left style="thick"/>
      <right style="medium"/>
      <top style="medium"/>
      <bottom style="thick">
        <color theme="4" tint="-0.4999699890613556"/>
      </bottom>
    </border>
    <border>
      <left style="thin"/>
      <right style="thick"/>
      <top style="medium"/>
      <bottom style="thick"/>
    </border>
    <border>
      <left style="double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medium"/>
      <right style="thin"/>
      <top style="medium"/>
      <bottom style="thick"/>
    </border>
    <border>
      <left style="thin"/>
      <right style="medium"/>
      <top style="medium"/>
      <bottom style="thick"/>
    </border>
    <border>
      <left style="thick"/>
      <right style="medium"/>
      <top style="medium"/>
      <bottom style="thick"/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ck"/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medium"/>
      <top style="medium"/>
      <bottom style="thin"/>
    </border>
    <border>
      <left style="thin"/>
      <right style="thick"/>
      <top style="thin"/>
      <bottom style="medium"/>
    </border>
    <border>
      <left style="double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medium"/>
      <top style="thin"/>
      <bottom style="medium"/>
    </border>
    <border>
      <left style="thin"/>
      <right style="thick"/>
      <top>
        <color indexed="63"/>
      </top>
      <bottom>
        <color indexed="63"/>
      </bottom>
    </border>
    <border>
      <left style="double"/>
      <right style="thin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 style="thin"/>
      <top style="thick"/>
      <bottom style="medium"/>
    </border>
    <border>
      <left style="thin"/>
      <right style="medium"/>
      <top style="thick"/>
      <bottom style="medium"/>
    </border>
    <border>
      <left style="thick"/>
      <right style="medium"/>
      <top style="thick"/>
      <bottom style="medium"/>
    </border>
    <border>
      <left>
        <color indexed="63"/>
      </left>
      <right style="thin"/>
      <top style="medium"/>
      <bottom style="thick"/>
    </border>
    <border>
      <left style="thin"/>
      <right style="double"/>
      <top style="medium"/>
      <bottom style="thick"/>
    </border>
    <border>
      <left style="thin"/>
      <right style="double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n"/>
      <right style="thick"/>
      <top style="thick"/>
      <bottom style="double"/>
    </border>
    <border>
      <left style="thin"/>
      <right style="medium"/>
      <top style="thick"/>
      <bottom style="double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 style="thin"/>
      <right style="double"/>
      <top style="thin"/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medium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double"/>
      <right style="medium"/>
      <top>
        <color indexed="63"/>
      </top>
      <bottom style="thick"/>
    </border>
    <border>
      <left style="thin"/>
      <right>
        <color indexed="63"/>
      </right>
      <top style="thick"/>
      <bottom style="double"/>
    </border>
    <border>
      <left style="thin"/>
      <right style="thin"/>
      <top style="thick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ck"/>
      <right style="thin"/>
      <top style="thin"/>
      <bottom style="thick"/>
    </border>
    <border>
      <left style="double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ck"/>
      <right style="thick"/>
      <top style="medium"/>
      <bottom style="thick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ck"/>
      <bottom style="medium"/>
    </border>
    <border>
      <left style="medium"/>
      <right>
        <color indexed="63"/>
      </right>
      <top style="thin"/>
      <bottom style="medium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>
        <color indexed="13"/>
      </left>
      <right>
        <color indexed="63"/>
      </right>
      <top style="thick">
        <color indexed="13"/>
      </top>
      <bottom style="thick">
        <color indexed="13"/>
      </bottom>
    </border>
    <border>
      <left>
        <color indexed="63"/>
      </left>
      <right style="thick">
        <color indexed="13"/>
      </right>
      <top style="thick">
        <color indexed="13"/>
      </top>
      <bottom style="thick">
        <color indexed="1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>
        <color indexed="63"/>
      </bottom>
    </border>
    <border>
      <left style="medium"/>
      <right style="thick"/>
      <top style="medium"/>
      <bottom style="thin"/>
    </border>
    <border>
      <left style="medium"/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thin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>
        <color indexed="63"/>
      </left>
      <right style="thin"/>
      <top style="thick"/>
      <bottom style="medium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ck"/>
    </border>
    <border>
      <left style="thin"/>
      <right style="medium"/>
      <top style="thin"/>
      <bottom style="thick"/>
    </border>
    <border>
      <left style="thin"/>
      <right style="thin"/>
      <top style="medium"/>
      <bottom style="thin"/>
    </border>
    <border>
      <left style="double"/>
      <right style="thin"/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 style="medium"/>
      <top style="thick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thick"/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>
        <color indexed="63"/>
      </right>
      <top style="medium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4" fillId="14" borderId="0" applyNumberFormat="0" applyBorder="0" applyAlignment="0" applyProtection="0"/>
    <xf numFmtId="0" fontId="94" fillId="15" borderId="0" applyNumberFormat="0" applyBorder="0" applyAlignment="0" applyProtection="0"/>
    <xf numFmtId="0" fontId="94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8" borderId="0" applyNumberFormat="0" applyBorder="0" applyAlignment="0" applyProtection="0"/>
    <xf numFmtId="0" fontId="94" fillId="19" borderId="0" applyNumberFormat="0" applyBorder="0" applyAlignment="0" applyProtection="0"/>
    <xf numFmtId="0" fontId="95" fillId="20" borderId="0" applyNumberFormat="0" applyBorder="0" applyAlignment="0" applyProtection="0"/>
    <xf numFmtId="0" fontId="96" fillId="21" borderId="1" applyNumberFormat="0" applyAlignment="0" applyProtection="0"/>
    <xf numFmtId="0" fontId="97" fillId="22" borderId="2" applyNumberFormat="0" applyAlignment="0" applyProtection="0"/>
    <xf numFmtId="0" fontId="98" fillId="0" borderId="3" applyNumberFormat="0" applyFill="0" applyAlignment="0" applyProtection="0"/>
    <xf numFmtId="0" fontId="99" fillId="0" borderId="0" applyNumberFormat="0" applyFill="0" applyBorder="0" applyAlignment="0" applyProtection="0"/>
    <xf numFmtId="0" fontId="94" fillId="23" borderId="0" applyNumberFormat="0" applyBorder="0" applyAlignment="0" applyProtection="0"/>
    <xf numFmtId="0" fontId="94" fillId="24" borderId="0" applyNumberFormat="0" applyBorder="0" applyAlignment="0" applyProtection="0"/>
    <xf numFmtId="0" fontId="94" fillId="25" borderId="0" applyNumberFormat="0" applyBorder="0" applyAlignment="0" applyProtection="0"/>
    <xf numFmtId="0" fontId="94" fillId="26" borderId="0" applyNumberFormat="0" applyBorder="0" applyAlignment="0" applyProtection="0"/>
    <xf numFmtId="0" fontId="94" fillId="27" borderId="0" applyNumberFormat="0" applyBorder="0" applyAlignment="0" applyProtection="0"/>
    <xf numFmtId="0" fontId="94" fillId="28" borderId="0" applyNumberFormat="0" applyBorder="0" applyAlignment="0" applyProtection="0"/>
    <xf numFmtId="0" fontId="100" fillId="29" borderId="1" applyNumberFormat="0" applyAlignment="0" applyProtection="0"/>
    <xf numFmtId="0" fontId="2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3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2" fillId="0" borderId="0">
      <alignment/>
      <protection/>
    </xf>
    <xf numFmtId="0" fontId="104" fillId="0" borderId="0">
      <alignment/>
      <protection/>
    </xf>
    <xf numFmtId="0" fontId="10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105" fillId="21" borderId="5" applyNumberFormat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6" applyNumberFormat="0" applyFill="0" applyAlignment="0" applyProtection="0"/>
    <xf numFmtId="0" fontId="110" fillId="0" borderId="7" applyNumberFormat="0" applyFill="0" applyAlignment="0" applyProtection="0"/>
    <xf numFmtId="0" fontId="99" fillId="0" borderId="8" applyNumberFormat="0" applyFill="0" applyAlignment="0" applyProtection="0"/>
    <xf numFmtId="0" fontId="111" fillId="0" borderId="9" applyNumberFormat="0" applyFill="0" applyAlignment="0" applyProtection="0"/>
  </cellStyleXfs>
  <cellXfs count="703">
    <xf numFmtId="0" fontId="0" fillId="0" borderId="0" xfId="0" applyFont="1" applyAlignment="1">
      <alignment/>
    </xf>
    <xf numFmtId="37" fontId="3" fillId="0" borderId="0" xfId="60" applyFont="1">
      <alignment/>
      <protection/>
    </xf>
    <xf numFmtId="4" fontId="3" fillId="0" borderId="0" xfId="60" applyNumberFormat="1" applyFont="1">
      <alignment/>
      <protection/>
    </xf>
    <xf numFmtId="37" fontId="3" fillId="0" borderId="0" xfId="60" applyFont="1" applyFill="1">
      <alignment/>
      <protection/>
    </xf>
    <xf numFmtId="2" fontId="3" fillId="0" borderId="0" xfId="60" applyNumberFormat="1" applyFont="1" applyFill="1">
      <alignment/>
      <protection/>
    </xf>
    <xf numFmtId="37" fontId="3" fillId="33" borderId="0" xfId="60" applyFont="1" applyFill="1">
      <alignment/>
      <protection/>
    </xf>
    <xf numFmtId="39" fontId="5" fillId="33" borderId="0" xfId="60" applyNumberFormat="1" applyFont="1" applyFill="1" applyBorder="1" applyProtection="1">
      <alignment/>
      <protection/>
    </xf>
    <xf numFmtId="37" fontId="5" fillId="33" borderId="0" xfId="60" applyFont="1" applyFill="1" applyBorder="1">
      <alignment/>
      <protection/>
    </xf>
    <xf numFmtId="2" fontId="6" fillId="34" borderId="10" xfId="60" applyNumberFormat="1" applyFont="1" applyFill="1" applyBorder="1" applyAlignment="1" applyProtection="1">
      <alignment horizontal="right" indent="1"/>
      <protection/>
    </xf>
    <xf numFmtId="2" fontId="6" fillId="0" borderId="11" xfId="60" applyNumberFormat="1" applyFont="1" applyFill="1" applyBorder="1" applyAlignment="1" applyProtection="1">
      <alignment horizontal="center"/>
      <protection/>
    </xf>
    <xf numFmtId="2" fontId="6" fillId="0" borderId="12" xfId="60" applyNumberFormat="1" applyFont="1" applyFill="1" applyBorder="1" applyAlignment="1" applyProtection="1">
      <alignment horizontal="center"/>
      <protection/>
    </xf>
    <xf numFmtId="2" fontId="6" fillId="0" borderId="13" xfId="60" applyNumberFormat="1" applyFont="1" applyFill="1" applyBorder="1" applyAlignment="1" applyProtection="1">
      <alignment horizontal="center"/>
      <protection/>
    </xf>
    <xf numFmtId="2" fontId="6" fillId="0" borderId="14" xfId="60" applyNumberFormat="1" applyFont="1" applyFill="1" applyBorder="1" applyAlignment="1" applyProtection="1">
      <alignment horizontal="center"/>
      <protection/>
    </xf>
    <xf numFmtId="2" fontId="6" fillId="0" borderId="12" xfId="60" applyNumberFormat="1" applyFont="1" applyFill="1" applyBorder="1" applyAlignment="1" applyProtection="1">
      <alignment horizontal="right" indent="1"/>
      <protection/>
    </xf>
    <xf numFmtId="2" fontId="6" fillId="0" borderId="14" xfId="60" applyNumberFormat="1" applyFont="1" applyFill="1" applyBorder="1" applyAlignment="1" applyProtection="1">
      <alignment horizontal="right" indent="1"/>
      <protection/>
    </xf>
    <xf numFmtId="37" fontId="5" fillId="0" borderId="11" xfId="60" applyFont="1" applyFill="1" applyBorder="1" applyAlignment="1" applyProtection="1">
      <alignment horizontal="left"/>
      <protection/>
    </xf>
    <xf numFmtId="2" fontId="6" fillId="34" borderId="15" xfId="60" applyNumberFormat="1" applyFont="1" applyFill="1" applyBorder="1">
      <alignment/>
      <protection/>
    </xf>
    <xf numFmtId="2" fontId="6" fillId="0" borderId="0" xfId="60" applyNumberFormat="1" applyFont="1" applyFill="1" applyBorder="1" applyAlignment="1" applyProtection="1">
      <alignment horizontal="right" indent="1"/>
      <protection/>
    </xf>
    <xf numFmtId="2" fontId="6" fillId="0" borderId="16" xfId="60" applyNumberFormat="1" applyFont="1" applyFill="1" applyBorder="1" applyAlignment="1" applyProtection="1">
      <alignment horizontal="right" indent="1"/>
      <protection/>
    </xf>
    <xf numFmtId="2" fontId="6" fillId="0" borderId="17" xfId="60" applyNumberFormat="1" applyFont="1" applyFill="1" applyBorder="1" applyAlignment="1" applyProtection="1">
      <alignment horizontal="right" indent="1"/>
      <protection/>
    </xf>
    <xf numFmtId="2" fontId="6" fillId="0" borderId="18" xfId="60" applyNumberFormat="1" applyFont="1" applyFill="1" applyBorder="1" applyAlignment="1" applyProtection="1">
      <alignment horizontal="right" indent="1"/>
      <protection/>
    </xf>
    <xf numFmtId="2" fontId="6" fillId="0" borderId="16" xfId="60" applyNumberFormat="1" applyFont="1" applyFill="1" applyBorder="1" applyProtection="1">
      <alignment/>
      <protection/>
    </xf>
    <xf numFmtId="2" fontId="6" fillId="0" borderId="18" xfId="60" applyNumberFormat="1" applyFont="1" applyFill="1" applyBorder="1" applyProtection="1">
      <alignment/>
      <protection/>
    </xf>
    <xf numFmtId="37" fontId="5" fillId="0" borderId="0" xfId="60" applyFont="1" applyFill="1" applyBorder="1" applyAlignment="1" applyProtection="1">
      <alignment horizontal="left"/>
      <protection/>
    </xf>
    <xf numFmtId="37" fontId="7" fillId="0" borderId="18" xfId="60" applyFont="1" applyFill="1" applyBorder="1" applyAlignment="1" applyProtection="1">
      <alignment horizontal="left"/>
      <protection/>
    </xf>
    <xf numFmtId="2" fontId="6" fillId="34" borderId="19" xfId="60" applyNumberFormat="1" applyFont="1" applyFill="1" applyBorder="1">
      <alignment/>
      <protection/>
    </xf>
    <xf numFmtId="2" fontId="6" fillId="0" borderId="20" xfId="60" applyNumberFormat="1" applyFont="1" applyFill="1" applyBorder="1" applyAlignment="1" applyProtection="1">
      <alignment horizontal="right" indent="1"/>
      <protection/>
    </xf>
    <xf numFmtId="2" fontId="6" fillId="0" borderId="21" xfId="60" applyNumberFormat="1" applyFont="1" applyFill="1" applyBorder="1" applyAlignment="1" applyProtection="1">
      <alignment horizontal="right" indent="1"/>
      <protection/>
    </xf>
    <xf numFmtId="2" fontId="6" fillId="0" borderId="22" xfId="60" applyNumberFormat="1" applyFont="1" applyFill="1" applyBorder="1" applyAlignment="1" applyProtection="1">
      <alignment horizontal="right" indent="1"/>
      <protection/>
    </xf>
    <xf numFmtId="2" fontId="6" fillId="0" borderId="23" xfId="60" applyNumberFormat="1" applyFont="1" applyFill="1" applyBorder="1" applyAlignment="1" applyProtection="1">
      <alignment horizontal="right" indent="1"/>
      <protection/>
    </xf>
    <xf numFmtId="2" fontId="6" fillId="0" borderId="21" xfId="60" applyNumberFormat="1" applyFont="1" applyFill="1" applyBorder="1" applyProtection="1">
      <alignment/>
      <protection/>
    </xf>
    <xf numFmtId="2" fontId="6" fillId="0" borderId="23" xfId="60" applyNumberFormat="1" applyFont="1" applyFill="1" applyBorder="1" applyProtection="1">
      <alignment/>
      <protection/>
    </xf>
    <xf numFmtId="37" fontId="3" fillId="0" borderId="20" xfId="60" applyFont="1" applyFill="1" applyBorder="1">
      <alignment/>
      <protection/>
    </xf>
    <xf numFmtId="37" fontId="8" fillId="0" borderId="23" xfId="60" applyFont="1" applyFill="1" applyBorder="1" applyAlignment="1" applyProtection="1">
      <alignment horizontal="left"/>
      <protection/>
    </xf>
    <xf numFmtId="37" fontId="3" fillId="0" borderId="0" xfId="60" applyFont="1" applyFill="1" applyBorder="1">
      <alignment/>
      <protection/>
    </xf>
    <xf numFmtId="37" fontId="9" fillId="0" borderId="18" xfId="60" applyFont="1" applyFill="1" applyBorder="1" applyAlignment="1" applyProtection="1">
      <alignment horizontal="left"/>
      <protection/>
    </xf>
    <xf numFmtId="37" fontId="6" fillId="34" borderId="24" xfId="60" applyFont="1" applyFill="1" applyBorder="1">
      <alignment/>
      <protection/>
    </xf>
    <xf numFmtId="37" fontId="3" fillId="0" borderId="25" xfId="60" applyFont="1" applyFill="1" applyBorder="1" applyProtection="1">
      <alignment/>
      <protection/>
    </xf>
    <xf numFmtId="37" fontId="3" fillId="0" borderId="26" xfId="60" applyFont="1" applyFill="1" applyBorder="1" applyProtection="1">
      <alignment/>
      <protection/>
    </xf>
    <xf numFmtId="37" fontId="3" fillId="0" borderId="27" xfId="60" applyFont="1" applyFill="1" applyBorder="1" applyAlignment="1" applyProtection="1">
      <alignment horizontal="right"/>
      <protection/>
    </xf>
    <xf numFmtId="37" fontId="3" fillId="0" borderId="28" xfId="60" applyFont="1" applyFill="1" applyBorder="1" applyAlignment="1" applyProtection="1">
      <alignment horizontal="right"/>
      <protection/>
    </xf>
    <xf numFmtId="37" fontId="5" fillId="0" borderId="25" xfId="60" applyFont="1" applyFill="1" applyBorder="1" applyAlignment="1" applyProtection="1">
      <alignment horizontal="left"/>
      <protection/>
    </xf>
    <xf numFmtId="37" fontId="7" fillId="0" borderId="28" xfId="60" applyFont="1" applyFill="1" applyBorder="1" applyAlignment="1" applyProtection="1">
      <alignment horizontal="left"/>
      <protection/>
    </xf>
    <xf numFmtId="3" fontId="6" fillId="34" borderId="19" xfId="60" applyNumberFormat="1" applyFont="1" applyFill="1" applyBorder="1" applyAlignment="1">
      <alignment horizontal="right"/>
      <protection/>
    </xf>
    <xf numFmtId="3" fontId="3" fillId="0" borderId="21" xfId="60" applyNumberFormat="1" applyFont="1" applyFill="1" applyBorder="1" applyAlignment="1">
      <alignment horizontal="right"/>
      <protection/>
    </xf>
    <xf numFmtId="3" fontId="3" fillId="0" borderId="22" xfId="60" applyNumberFormat="1" applyFont="1" applyFill="1" applyBorder="1" applyAlignment="1">
      <alignment horizontal="right"/>
      <protection/>
    </xf>
    <xf numFmtId="3" fontId="3" fillId="0" borderId="23" xfId="60" applyNumberFormat="1" applyFont="1" applyFill="1" applyBorder="1" applyAlignment="1">
      <alignment horizontal="right"/>
      <protection/>
    </xf>
    <xf numFmtId="3" fontId="3" fillId="0" borderId="29" xfId="60" applyNumberFormat="1" applyFont="1" applyFill="1" applyBorder="1" applyAlignment="1">
      <alignment horizontal="right"/>
      <protection/>
    </xf>
    <xf numFmtId="37" fontId="10" fillId="0" borderId="0" xfId="60" applyFont="1" applyFill="1" applyBorder="1" applyAlignment="1" applyProtection="1">
      <alignment horizontal="left"/>
      <protection/>
    </xf>
    <xf numFmtId="3" fontId="6" fillId="34" borderId="15" xfId="60" applyNumberFormat="1" applyFont="1" applyFill="1" applyBorder="1" applyAlignment="1">
      <alignment horizontal="right"/>
      <protection/>
    </xf>
    <xf numFmtId="3" fontId="3" fillId="0" borderId="16" xfId="60" applyNumberFormat="1" applyFont="1" applyFill="1" applyBorder="1" applyAlignment="1">
      <alignment horizontal="right"/>
      <protection/>
    </xf>
    <xf numFmtId="3" fontId="3" fillId="0" borderId="17" xfId="60" applyNumberFormat="1" applyFont="1" applyFill="1" applyBorder="1" applyAlignment="1">
      <alignment horizontal="right"/>
      <protection/>
    </xf>
    <xf numFmtId="3" fontId="3" fillId="0" borderId="18" xfId="60" applyNumberFormat="1" applyFont="1" applyFill="1" applyBorder="1" applyAlignment="1">
      <alignment horizontal="right"/>
      <protection/>
    </xf>
    <xf numFmtId="37" fontId="11" fillId="0" borderId="28" xfId="60" applyFont="1" applyFill="1" applyBorder="1" applyAlignment="1" applyProtection="1">
      <alignment horizontal="left"/>
      <protection/>
    </xf>
    <xf numFmtId="37" fontId="5" fillId="0" borderId="0" xfId="60" applyFont="1">
      <alignment/>
      <protection/>
    </xf>
    <xf numFmtId="37" fontId="6" fillId="34" borderId="15" xfId="60" applyFont="1" applyFill="1" applyBorder="1">
      <alignment/>
      <protection/>
    </xf>
    <xf numFmtId="37" fontId="3" fillId="0" borderId="0" xfId="60" applyFont="1" applyFill="1" applyBorder="1" applyProtection="1">
      <alignment/>
      <protection/>
    </xf>
    <xf numFmtId="37" fontId="3" fillId="0" borderId="17" xfId="60" applyFont="1" applyFill="1" applyBorder="1" applyProtection="1">
      <alignment/>
      <protection/>
    </xf>
    <xf numFmtId="37" fontId="3" fillId="0" borderId="16" xfId="60" applyFont="1" applyFill="1" applyBorder="1" applyAlignment="1" applyProtection="1">
      <alignment horizontal="right"/>
      <protection/>
    </xf>
    <xf numFmtId="37" fontId="3" fillId="0" borderId="18" xfId="60" applyFont="1" applyFill="1" applyBorder="1" applyAlignment="1" applyProtection="1">
      <alignment horizontal="right"/>
      <protection/>
    </xf>
    <xf numFmtId="3" fontId="3" fillId="0" borderId="18" xfId="60" applyNumberFormat="1" applyFont="1" applyFill="1" applyBorder="1">
      <alignment/>
      <protection/>
    </xf>
    <xf numFmtId="3" fontId="3" fillId="0" borderId="16" xfId="60" applyNumberFormat="1" applyFont="1" applyFill="1" applyBorder="1">
      <alignment/>
      <protection/>
    </xf>
    <xf numFmtId="3" fontId="3" fillId="0" borderId="27" xfId="60" applyNumberFormat="1" applyFont="1" applyFill="1" applyBorder="1">
      <alignment/>
      <protection/>
    </xf>
    <xf numFmtId="3" fontId="3" fillId="0" borderId="28" xfId="60" applyNumberFormat="1" applyFont="1" applyFill="1" applyBorder="1" applyAlignment="1">
      <alignment horizontal="right"/>
      <protection/>
    </xf>
    <xf numFmtId="37" fontId="6" fillId="0" borderId="28" xfId="60" applyFont="1" applyFill="1" applyBorder="1" applyAlignment="1">
      <alignment vertical="center"/>
      <protection/>
    </xf>
    <xf numFmtId="37" fontId="6" fillId="0" borderId="0" xfId="60" applyFont="1">
      <alignment/>
      <protection/>
    </xf>
    <xf numFmtId="37" fontId="6" fillId="34" borderId="30" xfId="60" applyFont="1" applyFill="1" applyBorder="1">
      <alignment/>
      <protection/>
    </xf>
    <xf numFmtId="37" fontId="14" fillId="0" borderId="0" xfId="60" applyFont="1">
      <alignment/>
      <protection/>
    </xf>
    <xf numFmtId="37" fontId="13" fillId="35" borderId="31" xfId="60" applyFont="1" applyFill="1" applyBorder="1" applyAlignment="1" applyProtection="1">
      <alignment horizontal="center"/>
      <protection/>
    </xf>
    <xf numFmtId="37" fontId="13" fillId="35" borderId="32" xfId="60" applyFont="1" applyFill="1" applyBorder="1" applyAlignment="1" applyProtection="1">
      <alignment horizontal="center"/>
      <protection/>
    </xf>
    <xf numFmtId="37" fontId="13" fillId="35" borderId="33" xfId="60" applyFont="1" applyFill="1" applyBorder="1" applyAlignment="1" applyProtection="1">
      <alignment horizontal="center"/>
      <protection/>
    </xf>
    <xf numFmtId="37" fontId="13" fillId="35" borderId="34" xfId="60" applyFont="1" applyFill="1" applyBorder="1" applyAlignment="1" applyProtection="1">
      <alignment horizontal="center"/>
      <protection/>
    </xf>
    <xf numFmtId="37" fontId="13" fillId="35" borderId="13" xfId="60" applyFont="1" applyFill="1" applyBorder="1" applyAlignment="1">
      <alignment horizontal="centerContinuous"/>
      <protection/>
    </xf>
    <xf numFmtId="37" fontId="13" fillId="35" borderId="14" xfId="60" applyFont="1" applyFill="1" applyBorder="1" applyAlignment="1" applyProtection="1">
      <alignment horizontal="centerContinuous"/>
      <protection/>
    </xf>
    <xf numFmtId="37" fontId="16" fillId="35" borderId="0" xfId="60" applyFont="1" applyFill="1" applyBorder="1" applyAlignment="1" applyProtection="1">
      <alignment horizontal="center" vertical="center"/>
      <protection/>
    </xf>
    <xf numFmtId="37" fontId="16" fillId="35" borderId="11" xfId="60" applyFont="1" applyFill="1" applyBorder="1" applyAlignment="1" applyProtection="1">
      <alignment vertical="center"/>
      <protection/>
    </xf>
    <xf numFmtId="37" fontId="16" fillId="35" borderId="14" xfId="60" applyFont="1" applyFill="1" applyBorder="1" applyAlignment="1" applyProtection="1">
      <alignment vertical="center"/>
      <protection/>
    </xf>
    <xf numFmtId="37" fontId="18" fillId="35" borderId="17" xfId="60" applyFont="1" applyFill="1" applyBorder="1">
      <alignment/>
      <protection/>
    </xf>
    <xf numFmtId="37" fontId="18" fillId="35" borderId="18" xfId="60" applyFont="1" applyFill="1" applyBorder="1">
      <alignment/>
      <protection/>
    </xf>
    <xf numFmtId="37" fontId="18" fillId="35" borderId="35" xfId="60" applyFont="1" applyFill="1" applyBorder="1">
      <alignment/>
      <protection/>
    </xf>
    <xf numFmtId="37" fontId="18" fillId="35" borderId="36" xfId="60" applyFont="1" applyFill="1" applyBorder="1">
      <alignment/>
      <protection/>
    </xf>
    <xf numFmtId="37" fontId="3" fillId="35" borderId="13" xfId="60" applyFont="1" applyFill="1" applyBorder="1">
      <alignment/>
      <protection/>
    </xf>
    <xf numFmtId="37" fontId="16" fillId="35" borderId="11" xfId="60" applyFont="1" applyFill="1" applyBorder="1" applyAlignment="1">
      <alignment vertical="center"/>
      <protection/>
    </xf>
    <xf numFmtId="37" fontId="16" fillId="35" borderId="14" xfId="60" applyFont="1" applyFill="1" applyBorder="1" applyAlignment="1">
      <alignment vertical="center"/>
      <protection/>
    </xf>
    <xf numFmtId="0" fontId="3" fillId="33" borderId="0" xfId="62" applyNumberFormat="1" applyFont="1" applyFill="1" applyBorder="1">
      <alignment/>
      <protection/>
    </xf>
    <xf numFmtId="37" fontId="3" fillId="0" borderId="28" xfId="60" applyFont="1" applyFill="1" applyBorder="1" applyProtection="1">
      <alignment/>
      <protection/>
    </xf>
    <xf numFmtId="37" fontId="16" fillId="35" borderId="35" xfId="60" applyFont="1" applyFill="1" applyBorder="1" applyAlignment="1">
      <alignment horizontal="centerContinuous" vertical="center"/>
      <protection/>
    </xf>
    <xf numFmtId="37" fontId="16" fillId="35" borderId="36" xfId="60" applyFont="1" applyFill="1" applyBorder="1" applyAlignment="1">
      <alignment horizontal="centerContinuous" vertical="center"/>
      <protection/>
    </xf>
    <xf numFmtId="0" fontId="3" fillId="0" borderId="0" xfId="63" applyFont="1">
      <alignment/>
      <protection/>
    </xf>
    <xf numFmtId="0" fontId="4" fillId="0" borderId="0" xfId="62" applyNumberFormat="1" applyFont="1" applyFill="1" applyBorder="1">
      <alignment/>
      <protection/>
    </xf>
    <xf numFmtId="0" fontId="4" fillId="0" borderId="0" xfId="63" applyFont="1">
      <alignment/>
      <protection/>
    </xf>
    <xf numFmtId="0" fontId="23" fillId="0" borderId="0" xfId="63" applyFont="1">
      <alignment/>
      <protection/>
    </xf>
    <xf numFmtId="3" fontId="3" fillId="0" borderId="21" xfId="63" applyNumberFormat="1" applyFont="1" applyBorder="1">
      <alignment/>
      <protection/>
    </xf>
    <xf numFmtId="3" fontId="3" fillId="0" borderId="37" xfId="63" applyNumberFormat="1" applyFont="1" applyBorder="1">
      <alignment/>
      <protection/>
    </xf>
    <xf numFmtId="10" fontId="3" fillId="0" borderId="38" xfId="63" applyNumberFormat="1" applyFont="1" applyBorder="1">
      <alignment/>
      <protection/>
    </xf>
    <xf numFmtId="2" fontId="3" fillId="0" borderId="39" xfId="63" applyNumberFormat="1" applyFont="1" applyBorder="1" applyAlignment="1">
      <alignment horizontal="right"/>
      <protection/>
    </xf>
    <xf numFmtId="0" fontId="3" fillId="0" borderId="40" xfId="63" applyNumberFormat="1" applyFont="1" applyBorder="1" quotePrefix="1">
      <alignment/>
      <protection/>
    </xf>
    <xf numFmtId="2" fontId="3" fillId="0" borderId="41" xfId="63" applyNumberFormat="1" applyFont="1" applyBorder="1">
      <alignment/>
      <protection/>
    </xf>
    <xf numFmtId="3" fontId="3" fillId="0" borderId="42" xfId="63" applyNumberFormat="1" applyFont="1" applyBorder="1">
      <alignment/>
      <protection/>
    </xf>
    <xf numFmtId="3" fontId="3" fillId="0" borderId="43" xfId="63" applyNumberFormat="1" applyFont="1" applyBorder="1">
      <alignment/>
      <protection/>
    </xf>
    <xf numFmtId="10" fontId="3" fillId="0" borderId="44" xfId="63" applyNumberFormat="1" applyFont="1" applyBorder="1">
      <alignment/>
      <protection/>
    </xf>
    <xf numFmtId="2" fontId="3" fillId="0" borderId="41" xfId="63" applyNumberFormat="1" applyFont="1" applyBorder="1" applyAlignment="1">
      <alignment horizontal="right"/>
      <protection/>
    </xf>
    <xf numFmtId="0" fontId="3" fillId="0" borderId="45" xfId="63" applyNumberFormat="1" applyFont="1" applyBorder="1" quotePrefix="1">
      <alignment/>
      <protection/>
    </xf>
    <xf numFmtId="2" fontId="24" fillId="36" borderId="46" xfId="63" applyNumberFormat="1" applyFont="1" applyFill="1" applyBorder="1">
      <alignment/>
      <protection/>
    </xf>
    <xf numFmtId="3" fontId="24" fillId="36" borderId="47" xfId="63" applyNumberFormat="1" applyFont="1" applyFill="1" applyBorder="1">
      <alignment/>
      <protection/>
    </xf>
    <xf numFmtId="3" fontId="24" fillId="36" borderId="48" xfId="63" applyNumberFormat="1" applyFont="1" applyFill="1" applyBorder="1">
      <alignment/>
      <protection/>
    </xf>
    <xf numFmtId="10" fontId="24" fillId="36" borderId="49" xfId="63" applyNumberFormat="1" applyFont="1" applyFill="1" applyBorder="1">
      <alignment/>
      <protection/>
    </xf>
    <xf numFmtId="3" fontId="24" fillId="36" borderId="50" xfId="63" applyNumberFormat="1" applyFont="1" applyFill="1" applyBorder="1">
      <alignment/>
      <protection/>
    </xf>
    <xf numFmtId="3" fontId="24" fillId="36" borderId="51" xfId="63" applyNumberFormat="1" applyFont="1" applyFill="1" applyBorder="1">
      <alignment/>
      <protection/>
    </xf>
    <xf numFmtId="0" fontId="24" fillId="36" borderId="48" xfId="63" applyNumberFormat="1" applyFont="1" applyFill="1" applyBorder="1">
      <alignment/>
      <protection/>
    </xf>
    <xf numFmtId="49" fontId="3" fillId="0" borderId="0" xfId="63" applyNumberFormat="1" applyFont="1" applyAlignment="1">
      <alignment horizontal="center" vertical="center" wrapText="1"/>
      <protection/>
    </xf>
    <xf numFmtId="49" fontId="5" fillId="35" borderId="52" xfId="63" applyNumberFormat="1" applyFont="1" applyFill="1" applyBorder="1" applyAlignment="1">
      <alignment horizontal="center" vertical="center" wrapText="1"/>
      <protection/>
    </xf>
    <xf numFmtId="49" fontId="5" fillId="35" borderId="25" xfId="63" applyNumberFormat="1" applyFont="1" applyFill="1" applyBorder="1" applyAlignment="1">
      <alignment horizontal="center" vertical="center" wrapText="1"/>
      <protection/>
    </xf>
    <xf numFmtId="49" fontId="5" fillId="35" borderId="53" xfId="63" applyNumberFormat="1" applyFont="1" applyFill="1" applyBorder="1" applyAlignment="1">
      <alignment horizontal="center" vertical="center" wrapText="1"/>
      <protection/>
    </xf>
    <xf numFmtId="49" fontId="5" fillId="35" borderId="54" xfId="63" applyNumberFormat="1" applyFont="1" applyFill="1" applyBorder="1" applyAlignment="1">
      <alignment horizontal="center" vertical="center" wrapText="1"/>
      <protection/>
    </xf>
    <xf numFmtId="49" fontId="6" fillId="0" borderId="0" xfId="63" applyNumberFormat="1" applyFont="1" applyAlignment="1">
      <alignment horizontal="center" vertical="center" wrapText="1"/>
      <protection/>
    </xf>
    <xf numFmtId="0" fontId="3" fillId="0" borderId="0" xfId="62" applyNumberFormat="1" applyFont="1" applyFill="1" applyBorder="1">
      <alignment/>
      <protection/>
    </xf>
    <xf numFmtId="0" fontId="26" fillId="0" borderId="0" xfId="63" applyFont="1">
      <alignment/>
      <protection/>
    </xf>
    <xf numFmtId="2" fontId="26" fillId="37" borderId="46" xfId="63" applyNumberFormat="1" applyFont="1" applyFill="1" applyBorder="1">
      <alignment/>
      <protection/>
    </xf>
    <xf numFmtId="3" fontId="26" fillId="37" borderId="47" xfId="63" applyNumberFormat="1" applyFont="1" applyFill="1" applyBorder="1">
      <alignment/>
      <protection/>
    </xf>
    <xf numFmtId="3" fontId="26" fillId="37" borderId="48" xfId="63" applyNumberFormat="1" applyFont="1" applyFill="1" applyBorder="1">
      <alignment/>
      <protection/>
    </xf>
    <xf numFmtId="10" fontId="26" fillId="37" borderId="49" xfId="63" applyNumberFormat="1" applyFont="1" applyFill="1" applyBorder="1">
      <alignment/>
      <protection/>
    </xf>
    <xf numFmtId="0" fontId="26" fillId="37" borderId="48" xfId="63" applyNumberFormat="1" applyFont="1" applyFill="1" applyBorder="1">
      <alignment/>
      <protection/>
    </xf>
    <xf numFmtId="0" fontId="3" fillId="0" borderId="0" xfId="57" applyFont="1" applyFill="1">
      <alignment/>
      <protection/>
    </xf>
    <xf numFmtId="0" fontId="6" fillId="0" borderId="0" xfId="62" applyNumberFormat="1" applyFont="1" applyFill="1" applyBorder="1">
      <alignment/>
      <protection/>
    </xf>
    <xf numFmtId="10" fontId="6" fillId="0" borderId="55" xfId="57" applyNumberFormat="1" applyFont="1" applyFill="1" applyBorder="1" applyAlignment="1">
      <alignment horizontal="right"/>
      <protection/>
    </xf>
    <xf numFmtId="3" fontId="12" fillId="0" borderId="56" xfId="57" applyNumberFormat="1" applyFont="1" applyFill="1" applyBorder="1">
      <alignment/>
      <protection/>
    </xf>
    <xf numFmtId="3" fontId="6" fillId="0" borderId="57" xfId="57" applyNumberFormat="1" applyFont="1" applyFill="1" applyBorder="1">
      <alignment/>
      <protection/>
    </xf>
    <xf numFmtId="3" fontId="6" fillId="0" borderId="58" xfId="57" applyNumberFormat="1" applyFont="1" applyFill="1" applyBorder="1">
      <alignment/>
      <protection/>
    </xf>
    <xf numFmtId="3" fontId="6" fillId="0" borderId="59" xfId="57" applyNumberFormat="1" applyFont="1" applyFill="1" applyBorder="1">
      <alignment/>
      <protection/>
    </xf>
    <xf numFmtId="10" fontId="6" fillId="0" borderId="60" xfId="57" applyNumberFormat="1" applyFont="1" applyFill="1" applyBorder="1">
      <alignment/>
      <protection/>
    </xf>
    <xf numFmtId="3" fontId="6" fillId="0" borderId="61" xfId="57" applyNumberFormat="1" applyFont="1" applyFill="1" applyBorder="1">
      <alignment/>
      <protection/>
    </xf>
    <xf numFmtId="10" fontId="6" fillId="0" borderId="60" xfId="57" applyNumberFormat="1" applyFont="1" applyFill="1" applyBorder="1" applyAlignment="1">
      <alignment horizontal="right"/>
      <protection/>
    </xf>
    <xf numFmtId="0" fontId="6" fillId="0" borderId="62" xfId="57" applyFont="1" applyFill="1" applyBorder="1">
      <alignment/>
      <protection/>
    </xf>
    <xf numFmtId="10" fontId="6" fillId="0" borderId="63" xfId="57" applyNumberFormat="1" applyFont="1" applyFill="1" applyBorder="1" applyAlignment="1">
      <alignment horizontal="right"/>
      <protection/>
    </xf>
    <xf numFmtId="3" fontId="12" fillId="0" borderId="64" xfId="57" applyNumberFormat="1" applyFont="1" applyFill="1" applyBorder="1">
      <alignment/>
      <protection/>
    </xf>
    <xf numFmtId="3" fontId="6" fillId="0" borderId="65" xfId="57" applyNumberFormat="1" applyFont="1" applyFill="1" applyBorder="1">
      <alignment/>
      <protection/>
    </xf>
    <xf numFmtId="3" fontId="6" fillId="0" borderId="66" xfId="57" applyNumberFormat="1" applyFont="1" applyFill="1" applyBorder="1">
      <alignment/>
      <protection/>
    </xf>
    <xf numFmtId="3" fontId="6" fillId="0" borderId="67" xfId="57" applyNumberFormat="1" applyFont="1" applyFill="1" applyBorder="1">
      <alignment/>
      <protection/>
    </xf>
    <xf numFmtId="10" fontId="6" fillId="0" borderId="68" xfId="57" applyNumberFormat="1" applyFont="1" applyFill="1" applyBorder="1">
      <alignment/>
      <protection/>
    </xf>
    <xf numFmtId="3" fontId="6" fillId="0" borderId="69" xfId="57" applyNumberFormat="1" applyFont="1" applyFill="1" applyBorder="1">
      <alignment/>
      <protection/>
    </xf>
    <xf numFmtId="10" fontId="6" fillId="0" borderId="68" xfId="57" applyNumberFormat="1" applyFont="1" applyFill="1" applyBorder="1" applyAlignment="1">
      <alignment horizontal="right"/>
      <protection/>
    </xf>
    <xf numFmtId="0" fontId="6" fillId="0" borderId="70" xfId="57" applyFont="1" applyFill="1" applyBorder="1">
      <alignment/>
      <protection/>
    </xf>
    <xf numFmtId="10" fontId="6" fillId="0" borderId="71" xfId="57" applyNumberFormat="1" applyFont="1" applyFill="1" applyBorder="1" applyAlignment="1">
      <alignment horizontal="right"/>
      <protection/>
    </xf>
    <xf numFmtId="3" fontId="12" fillId="0" borderId="72" xfId="57" applyNumberFormat="1" applyFont="1" applyFill="1" applyBorder="1">
      <alignment/>
      <protection/>
    </xf>
    <xf numFmtId="3" fontId="6" fillId="0" borderId="44" xfId="57" applyNumberFormat="1" applyFont="1" applyFill="1" applyBorder="1">
      <alignment/>
      <protection/>
    </xf>
    <xf numFmtId="3" fontId="6" fillId="0" borderId="73" xfId="57" applyNumberFormat="1" applyFont="1" applyFill="1" applyBorder="1">
      <alignment/>
      <protection/>
    </xf>
    <xf numFmtId="3" fontId="6" fillId="0" borderId="74" xfId="57" applyNumberFormat="1" applyFont="1" applyFill="1" applyBorder="1">
      <alignment/>
      <protection/>
    </xf>
    <xf numFmtId="10" fontId="6" fillId="0" borderId="75" xfId="57" applyNumberFormat="1" applyFont="1" applyFill="1" applyBorder="1">
      <alignment/>
      <protection/>
    </xf>
    <xf numFmtId="3" fontId="6" fillId="0" borderId="43" xfId="57" applyNumberFormat="1" applyFont="1" applyFill="1" applyBorder="1">
      <alignment/>
      <protection/>
    </xf>
    <xf numFmtId="10" fontId="6" fillId="0" borderId="75" xfId="57" applyNumberFormat="1" applyFont="1" applyFill="1" applyBorder="1" applyAlignment="1">
      <alignment horizontal="right"/>
      <protection/>
    </xf>
    <xf numFmtId="0" fontId="6" fillId="0" borderId="76" xfId="57" applyFont="1" applyFill="1" applyBorder="1">
      <alignment/>
      <protection/>
    </xf>
    <xf numFmtId="0" fontId="27" fillId="0" borderId="0" xfId="57" applyFont="1" applyFill="1" applyAlignment="1">
      <alignment vertical="center"/>
      <protection/>
    </xf>
    <xf numFmtId="10" fontId="27" fillId="36" borderId="77" xfId="57" applyNumberFormat="1" applyFont="1" applyFill="1" applyBorder="1" applyAlignment="1">
      <alignment horizontal="right" vertical="center"/>
      <protection/>
    </xf>
    <xf numFmtId="3" fontId="27" fillId="36" borderId="78" xfId="57" applyNumberFormat="1" applyFont="1" applyFill="1" applyBorder="1" applyAlignment="1">
      <alignment vertical="center"/>
      <protection/>
    </xf>
    <xf numFmtId="3" fontId="27" fillId="36" borderId="79" xfId="57" applyNumberFormat="1" applyFont="1" applyFill="1" applyBorder="1" applyAlignment="1">
      <alignment vertical="center"/>
      <protection/>
    </xf>
    <xf numFmtId="3" fontId="27" fillId="36" borderId="80" xfId="57" applyNumberFormat="1" applyFont="1" applyFill="1" applyBorder="1" applyAlignment="1">
      <alignment vertical="center"/>
      <protection/>
    </xf>
    <xf numFmtId="3" fontId="27" fillId="36" borderId="81" xfId="57" applyNumberFormat="1" applyFont="1" applyFill="1" applyBorder="1" applyAlignment="1">
      <alignment vertical="center"/>
      <protection/>
    </xf>
    <xf numFmtId="165" fontId="27" fillId="36" borderId="82" xfId="57" applyNumberFormat="1" applyFont="1" applyFill="1" applyBorder="1" applyAlignment="1">
      <alignment vertical="center"/>
      <protection/>
    </xf>
    <xf numFmtId="3" fontId="27" fillId="36" borderId="83" xfId="57" applyNumberFormat="1" applyFont="1" applyFill="1" applyBorder="1" applyAlignment="1">
      <alignment vertical="center"/>
      <protection/>
    </xf>
    <xf numFmtId="10" fontId="27" fillId="36" borderId="82" xfId="57" applyNumberFormat="1" applyFont="1" applyFill="1" applyBorder="1" applyAlignment="1">
      <alignment horizontal="right" vertical="center"/>
      <protection/>
    </xf>
    <xf numFmtId="3" fontId="27" fillId="36" borderId="84" xfId="57" applyNumberFormat="1" applyFont="1" applyFill="1" applyBorder="1" applyAlignment="1">
      <alignment vertical="center"/>
      <protection/>
    </xf>
    <xf numFmtId="0" fontId="27" fillId="36" borderId="85" xfId="57" applyNumberFormat="1" applyFont="1" applyFill="1" applyBorder="1" applyAlignment="1">
      <alignment vertical="center"/>
      <protection/>
    </xf>
    <xf numFmtId="1" fontId="14" fillId="0" borderId="0" xfId="57" applyNumberFormat="1" applyFont="1" applyFill="1" applyAlignment="1">
      <alignment horizontal="center" vertical="center" wrapText="1"/>
      <protection/>
    </xf>
    <xf numFmtId="49" fontId="13" fillId="35" borderId="57" xfId="57" applyNumberFormat="1" applyFont="1" applyFill="1" applyBorder="1" applyAlignment="1">
      <alignment horizontal="center" vertical="center" wrapText="1"/>
      <protection/>
    </xf>
    <xf numFmtId="49" fontId="13" fillId="35" borderId="58" xfId="57" applyNumberFormat="1" applyFont="1" applyFill="1" applyBorder="1" applyAlignment="1">
      <alignment horizontal="center" vertical="center" wrapText="1"/>
      <protection/>
    </xf>
    <xf numFmtId="49" fontId="13" fillId="35" borderId="61" xfId="57" applyNumberFormat="1" applyFont="1" applyFill="1" applyBorder="1" applyAlignment="1">
      <alignment horizontal="center" vertical="center" wrapText="1"/>
      <protection/>
    </xf>
    <xf numFmtId="49" fontId="13" fillId="35" borderId="59" xfId="57" applyNumberFormat="1" applyFont="1" applyFill="1" applyBorder="1" applyAlignment="1">
      <alignment horizontal="center" vertical="center" wrapText="1"/>
      <protection/>
    </xf>
    <xf numFmtId="1" fontId="28" fillId="0" borderId="0" xfId="57" applyNumberFormat="1" applyFont="1" applyFill="1" applyAlignment="1">
      <alignment horizontal="center" vertical="center" wrapText="1"/>
      <protection/>
    </xf>
    <xf numFmtId="0" fontId="30" fillId="0" borderId="0" xfId="57" applyFont="1" applyFill="1">
      <alignment/>
      <protection/>
    </xf>
    <xf numFmtId="0" fontId="33" fillId="0" borderId="0" xfId="57" applyFont="1" applyFill="1" applyAlignment="1">
      <alignment vertical="center"/>
      <protection/>
    </xf>
    <xf numFmtId="10" fontId="33" fillId="36" borderId="77" xfId="57" applyNumberFormat="1" applyFont="1" applyFill="1" applyBorder="1" applyAlignment="1">
      <alignment horizontal="right" vertical="center"/>
      <protection/>
    </xf>
    <xf numFmtId="3" fontId="33" fillId="36" borderId="78" xfId="57" applyNumberFormat="1" applyFont="1" applyFill="1" applyBorder="1" applyAlignment="1">
      <alignment vertical="center"/>
      <protection/>
    </xf>
    <xf numFmtId="3" fontId="33" fillId="36" borderId="79" xfId="57" applyNumberFormat="1" applyFont="1" applyFill="1" applyBorder="1" applyAlignment="1">
      <alignment vertical="center"/>
      <protection/>
    </xf>
    <xf numFmtId="3" fontId="33" fillId="36" borderId="80" xfId="57" applyNumberFormat="1" applyFont="1" applyFill="1" applyBorder="1" applyAlignment="1">
      <alignment vertical="center"/>
      <protection/>
    </xf>
    <xf numFmtId="3" fontId="33" fillId="36" borderId="81" xfId="57" applyNumberFormat="1" applyFont="1" applyFill="1" applyBorder="1" applyAlignment="1">
      <alignment vertical="center"/>
      <protection/>
    </xf>
    <xf numFmtId="10" fontId="33" fillId="36" borderId="82" xfId="57" applyNumberFormat="1" applyFont="1" applyFill="1" applyBorder="1" applyAlignment="1">
      <alignment vertical="center"/>
      <protection/>
    </xf>
    <xf numFmtId="3" fontId="33" fillId="36" borderId="83" xfId="57" applyNumberFormat="1" applyFont="1" applyFill="1" applyBorder="1" applyAlignment="1">
      <alignment vertical="center"/>
      <protection/>
    </xf>
    <xf numFmtId="10" fontId="33" fillId="36" borderId="82" xfId="57" applyNumberFormat="1" applyFont="1" applyFill="1" applyBorder="1" applyAlignment="1">
      <alignment horizontal="right" vertical="center"/>
      <protection/>
    </xf>
    <xf numFmtId="3" fontId="33" fillId="36" borderId="84" xfId="57" applyNumberFormat="1" applyFont="1" applyFill="1" applyBorder="1" applyAlignment="1">
      <alignment vertical="center"/>
      <protection/>
    </xf>
    <xf numFmtId="0" fontId="33" fillId="36" borderId="85" xfId="57" applyNumberFormat="1" applyFont="1" applyFill="1" applyBorder="1" applyAlignment="1">
      <alignment vertical="center"/>
      <protection/>
    </xf>
    <xf numFmtId="0" fontId="3" fillId="0" borderId="0" xfId="64" applyFont="1">
      <alignment/>
      <protection/>
    </xf>
    <xf numFmtId="0" fontId="23" fillId="0" borderId="0" xfId="64" applyFont="1">
      <alignment/>
      <protection/>
    </xf>
    <xf numFmtId="10" fontId="3" fillId="0" borderId="86" xfId="64" applyNumberFormat="1" applyFont="1" applyBorder="1">
      <alignment/>
      <protection/>
    </xf>
    <xf numFmtId="3" fontId="3" fillId="0" borderId="12" xfId="64" applyNumberFormat="1" applyFont="1" applyBorder="1">
      <alignment/>
      <protection/>
    </xf>
    <xf numFmtId="3" fontId="3" fillId="0" borderId="87" xfId="64" applyNumberFormat="1" applyFont="1" applyBorder="1">
      <alignment/>
      <protection/>
    </xf>
    <xf numFmtId="10" fontId="3" fillId="0" borderId="88" xfId="64" applyNumberFormat="1" applyFont="1" applyBorder="1">
      <alignment/>
      <protection/>
    </xf>
    <xf numFmtId="10" fontId="3" fillId="0" borderId="12" xfId="64" applyNumberFormat="1" applyFont="1" applyBorder="1">
      <alignment/>
      <protection/>
    </xf>
    <xf numFmtId="3" fontId="3" fillId="0" borderId="89" xfId="64" applyNumberFormat="1" applyFont="1" applyBorder="1">
      <alignment/>
      <protection/>
    </xf>
    <xf numFmtId="0" fontId="3" fillId="0" borderId="90" xfId="64" applyNumberFormat="1" applyFont="1" applyBorder="1">
      <alignment/>
      <protection/>
    </xf>
    <xf numFmtId="10" fontId="3" fillId="0" borderId="91" xfId="64" applyNumberFormat="1" applyFont="1" applyBorder="1">
      <alignment/>
      <protection/>
    </xf>
    <xf numFmtId="3" fontId="3" fillId="0" borderId="42" xfId="64" applyNumberFormat="1" applyFont="1" applyBorder="1">
      <alignment/>
      <protection/>
    </xf>
    <xf numFmtId="3" fontId="3" fillId="0" borderId="43" xfId="64" applyNumberFormat="1" applyFont="1" applyBorder="1">
      <alignment/>
      <protection/>
    </xf>
    <xf numFmtId="10" fontId="3" fillId="0" borderId="41" xfId="64" applyNumberFormat="1" applyFont="1" applyBorder="1">
      <alignment/>
      <protection/>
    </xf>
    <xf numFmtId="10" fontId="3" fillId="0" borderId="42" xfId="64" applyNumberFormat="1" applyFont="1" applyBorder="1">
      <alignment/>
      <protection/>
    </xf>
    <xf numFmtId="3" fontId="3" fillId="0" borderId="74" xfId="64" applyNumberFormat="1" applyFont="1" applyBorder="1">
      <alignment/>
      <protection/>
    </xf>
    <xf numFmtId="0" fontId="3" fillId="0" borderId="76" xfId="64" applyNumberFormat="1" applyFont="1" applyBorder="1">
      <alignment/>
      <protection/>
    </xf>
    <xf numFmtId="0" fontId="26" fillId="0" borderId="0" xfId="64" applyFont="1">
      <alignment/>
      <protection/>
    </xf>
    <xf numFmtId="10" fontId="26" fillId="37" borderId="92" xfId="64" applyNumberFormat="1" applyFont="1" applyFill="1" applyBorder="1" applyAlignment="1">
      <alignment vertical="center"/>
      <protection/>
    </xf>
    <xf numFmtId="3" fontId="26" fillId="37" borderId="93" xfId="64" applyNumberFormat="1" applyFont="1" applyFill="1" applyBorder="1" applyAlignment="1">
      <alignment vertical="center"/>
      <protection/>
    </xf>
    <xf numFmtId="10" fontId="26" fillId="37" borderId="94" xfId="64" applyNumberFormat="1" applyFont="1" applyFill="1" applyBorder="1" applyAlignment="1">
      <alignment vertical="center"/>
      <protection/>
    </xf>
    <xf numFmtId="3" fontId="26" fillId="37" borderId="95" xfId="64" applyNumberFormat="1" applyFont="1" applyFill="1" applyBorder="1" applyAlignment="1">
      <alignment vertical="center"/>
      <protection/>
    </xf>
    <xf numFmtId="10" fontId="26" fillId="37" borderId="96" xfId="64" applyNumberFormat="1" applyFont="1" applyFill="1" applyBorder="1" applyAlignment="1">
      <alignment vertical="center"/>
      <protection/>
    </xf>
    <xf numFmtId="3" fontId="26" fillId="37" borderId="97" xfId="64" applyNumberFormat="1" applyFont="1" applyFill="1" applyBorder="1" applyAlignment="1">
      <alignment vertical="center"/>
      <protection/>
    </xf>
    <xf numFmtId="0" fontId="26" fillId="37" borderId="98" xfId="64" applyNumberFormat="1" applyFont="1" applyFill="1" applyBorder="1" applyAlignment="1">
      <alignment vertical="center"/>
      <protection/>
    </xf>
    <xf numFmtId="1" fontId="3" fillId="0" borderId="0" xfId="64" applyNumberFormat="1" applyFont="1" applyAlignment="1">
      <alignment horizontal="center" vertical="center" wrapText="1"/>
      <protection/>
    </xf>
    <xf numFmtId="0" fontId="3" fillId="0" borderId="0" xfId="64" applyFont="1" applyAlignment="1">
      <alignment vertical="center"/>
      <protection/>
    </xf>
    <xf numFmtId="0" fontId="27" fillId="0" borderId="0" xfId="64" applyFont="1">
      <alignment/>
      <protection/>
    </xf>
    <xf numFmtId="10" fontId="30" fillId="37" borderId="99" xfId="64" applyNumberFormat="1" applyFont="1" applyFill="1" applyBorder="1">
      <alignment/>
      <protection/>
    </xf>
    <xf numFmtId="3" fontId="27" fillId="37" borderId="100" xfId="64" applyNumberFormat="1" applyFont="1" applyFill="1" applyBorder="1" applyAlignment="1">
      <alignment vertical="center"/>
      <protection/>
    </xf>
    <xf numFmtId="165" fontId="27" fillId="37" borderId="101" xfId="64" applyNumberFormat="1" applyFont="1" applyFill="1" applyBorder="1" applyAlignment="1">
      <alignment vertical="center"/>
      <protection/>
    </xf>
    <xf numFmtId="3" fontId="27" fillId="37" borderId="102" xfId="64" applyNumberFormat="1" applyFont="1" applyFill="1" applyBorder="1" applyAlignment="1">
      <alignment vertical="center"/>
      <protection/>
    </xf>
    <xf numFmtId="10" fontId="30" fillId="37" borderId="101" xfId="64" applyNumberFormat="1" applyFont="1" applyFill="1" applyBorder="1">
      <alignment/>
      <protection/>
    </xf>
    <xf numFmtId="3" fontId="27" fillId="37" borderId="103" xfId="64" applyNumberFormat="1" applyFont="1" applyFill="1" applyBorder="1" applyAlignment="1">
      <alignment vertical="center"/>
      <protection/>
    </xf>
    <xf numFmtId="0" fontId="27" fillId="37" borderId="104" xfId="64" applyNumberFormat="1" applyFont="1" applyFill="1" applyBorder="1" applyAlignment="1">
      <alignment vertical="center"/>
      <protection/>
    </xf>
    <xf numFmtId="0" fontId="5" fillId="0" borderId="0" xfId="57" applyFont="1" applyFill="1">
      <alignment/>
      <protection/>
    </xf>
    <xf numFmtId="10" fontId="12" fillId="38" borderId="105" xfId="57" applyNumberFormat="1" applyFont="1" applyFill="1" applyBorder="1" applyAlignment="1">
      <alignment horizontal="right"/>
      <protection/>
    </xf>
    <xf numFmtId="3" fontId="12" fillId="38" borderId="106" xfId="57" applyNumberFormat="1" applyFont="1" applyFill="1" applyBorder="1">
      <alignment/>
      <protection/>
    </xf>
    <xf numFmtId="3" fontId="12" fillId="38" borderId="107" xfId="57" applyNumberFormat="1" applyFont="1" applyFill="1" applyBorder="1">
      <alignment/>
      <protection/>
    </xf>
    <xf numFmtId="3" fontId="12" fillId="38" borderId="108" xfId="57" applyNumberFormat="1" applyFont="1" applyFill="1" applyBorder="1">
      <alignment/>
      <protection/>
    </xf>
    <xf numFmtId="10" fontId="12" fillId="38" borderId="109" xfId="57" applyNumberFormat="1" applyFont="1" applyFill="1" applyBorder="1">
      <alignment/>
      <protection/>
    </xf>
    <xf numFmtId="10" fontId="12" fillId="38" borderId="109" xfId="57" applyNumberFormat="1" applyFont="1" applyFill="1" applyBorder="1" applyAlignment="1">
      <alignment horizontal="right"/>
      <protection/>
    </xf>
    <xf numFmtId="0" fontId="12" fillId="38" borderId="110" xfId="57" applyFont="1" applyFill="1" applyBorder="1">
      <alignment/>
      <protection/>
    </xf>
    <xf numFmtId="10" fontId="3" fillId="0" borderId="111" xfId="57" applyNumberFormat="1" applyFont="1" applyFill="1" applyBorder="1" applyAlignment="1">
      <alignment horizontal="right"/>
      <protection/>
    </xf>
    <xf numFmtId="3" fontId="3" fillId="0" borderId="66" xfId="57" applyNumberFormat="1" applyFont="1" applyFill="1" applyBorder="1">
      <alignment/>
      <protection/>
    </xf>
    <xf numFmtId="3" fontId="3" fillId="0" borderId="65" xfId="57" applyNumberFormat="1" applyFont="1" applyFill="1" applyBorder="1">
      <alignment/>
      <protection/>
    </xf>
    <xf numFmtId="3" fontId="3" fillId="0" borderId="112" xfId="57" applyNumberFormat="1" applyFont="1" applyFill="1" applyBorder="1">
      <alignment/>
      <protection/>
    </xf>
    <xf numFmtId="10" fontId="3" fillId="0" borderId="113" xfId="57" applyNumberFormat="1" applyFont="1" applyFill="1" applyBorder="1">
      <alignment/>
      <protection/>
    </xf>
    <xf numFmtId="3" fontId="3" fillId="0" borderId="69" xfId="57" applyNumberFormat="1" applyFont="1" applyFill="1" applyBorder="1">
      <alignment/>
      <protection/>
    </xf>
    <xf numFmtId="10" fontId="3" fillId="0" borderId="113" xfId="57" applyNumberFormat="1" applyFont="1" applyFill="1" applyBorder="1" applyAlignment="1">
      <alignment horizontal="right"/>
      <protection/>
    </xf>
    <xf numFmtId="0" fontId="3" fillId="0" borderId="70" xfId="57" applyFont="1" applyFill="1" applyBorder="1">
      <alignment/>
      <protection/>
    </xf>
    <xf numFmtId="0" fontId="12" fillId="0" borderId="0" xfId="57" applyFont="1" applyFill="1" applyAlignment="1">
      <alignment vertical="center"/>
      <protection/>
    </xf>
    <xf numFmtId="10" fontId="12" fillId="38" borderId="114" xfId="57" applyNumberFormat="1" applyFont="1" applyFill="1" applyBorder="1" applyAlignment="1">
      <alignment horizontal="right" vertical="center"/>
      <protection/>
    </xf>
    <xf numFmtId="3" fontId="12" fillId="38" borderId="115" xfId="57" applyNumberFormat="1" applyFont="1" applyFill="1" applyBorder="1" applyAlignment="1">
      <alignment vertical="center"/>
      <protection/>
    </xf>
    <xf numFmtId="3" fontId="12" fillId="38" borderId="116" xfId="57" applyNumberFormat="1" applyFont="1" applyFill="1" applyBorder="1" applyAlignment="1">
      <alignment vertical="center"/>
      <protection/>
    </xf>
    <xf numFmtId="3" fontId="12" fillId="38" borderId="117" xfId="57" applyNumberFormat="1" applyFont="1" applyFill="1" applyBorder="1" applyAlignment="1">
      <alignment vertical="center"/>
      <protection/>
    </xf>
    <xf numFmtId="10" fontId="12" fillId="38" borderId="118" xfId="57" applyNumberFormat="1" applyFont="1" applyFill="1" applyBorder="1" applyAlignment="1">
      <alignment vertical="center"/>
      <protection/>
    </xf>
    <xf numFmtId="10" fontId="12" fillId="38" borderId="118" xfId="57" applyNumberFormat="1" applyFont="1" applyFill="1" applyBorder="1" applyAlignment="1">
      <alignment horizontal="right" vertical="center"/>
      <protection/>
    </xf>
    <xf numFmtId="0" fontId="12" fillId="38" borderId="119" xfId="57" applyFont="1" applyFill="1" applyBorder="1" applyAlignment="1">
      <alignment vertical="center"/>
      <protection/>
    </xf>
    <xf numFmtId="10" fontId="3" fillId="0" borderId="91" xfId="57" applyNumberFormat="1" applyFont="1" applyFill="1" applyBorder="1" applyAlignment="1">
      <alignment horizontal="right"/>
      <protection/>
    </xf>
    <xf numFmtId="3" fontId="3" fillId="0" borderId="44" xfId="57" applyNumberFormat="1" applyFont="1" applyFill="1" applyBorder="1">
      <alignment/>
      <protection/>
    </xf>
    <xf numFmtId="3" fontId="3" fillId="0" borderId="73" xfId="57" applyNumberFormat="1" applyFont="1" applyFill="1" applyBorder="1">
      <alignment/>
      <protection/>
    </xf>
    <xf numFmtId="3" fontId="3" fillId="0" borderId="43" xfId="57" applyNumberFormat="1" applyFont="1" applyFill="1" applyBorder="1">
      <alignment/>
      <protection/>
    </xf>
    <xf numFmtId="10" fontId="3" fillId="0" borderId="41" xfId="57" applyNumberFormat="1" applyFont="1" applyFill="1" applyBorder="1">
      <alignment/>
      <protection/>
    </xf>
    <xf numFmtId="10" fontId="3" fillId="0" borderId="41" xfId="57" applyNumberFormat="1" applyFont="1" applyFill="1" applyBorder="1" applyAlignment="1">
      <alignment horizontal="right"/>
      <protection/>
    </xf>
    <xf numFmtId="0" fontId="3" fillId="0" borderId="76" xfId="57" applyFont="1" applyFill="1" applyBorder="1">
      <alignment/>
      <protection/>
    </xf>
    <xf numFmtId="3" fontId="3" fillId="0" borderId="42" xfId="57" applyNumberFormat="1" applyFont="1" applyFill="1" applyBorder="1">
      <alignment/>
      <protection/>
    </xf>
    <xf numFmtId="10" fontId="3" fillId="0" borderId="120" xfId="57" applyNumberFormat="1" applyFont="1" applyFill="1" applyBorder="1" applyAlignment="1">
      <alignment horizontal="right"/>
      <protection/>
    </xf>
    <xf numFmtId="3" fontId="3" fillId="0" borderId="121" xfId="57" applyNumberFormat="1" applyFont="1" applyFill="1" applyBorder="1">
      <alignment/>
      <protection/>
    </xf>
    <xf numFmtId="3" fontId="3" fillId="0" borderId="122" xfId="57" applyNumberFormat="1" applyFont="1" applyFill="1" applyBorder="1">
      <alignment/>
      <protection/>
    </xf>
    <xf numFmtId="3" fontId="3" fillId="0" borderId="123" xfId="57" applyNumberFormat="1" applyFont="1" applyFill="1" applyBorder="1">
      <alignment/>
      <protection/>
    </xf>
    <xf numFmtId="10" fontId="3" fillId="0" borderId="124" xfId="57" applyNumberFormat="1" applyFont="1" applyFill="1" applyBorder="1">
      <alignment/>
      <protection/>
    </xf>
    <xf numFmtId="10" fontId="3" fillId="0" borderId="124" xfId="57" applyNumberFormat="1" applyFont="1" applyFill="1" applyBorder="1" applyAlignment="1">
      <alignment horizontal="right"/>
      <protection/>
    </xf>
    <xf numFmtId="0" fontId="3" fillId="0" borderId="125" xfId="57" applyFont="1" applyFill="1" applyBorder="1">
      <alignment/>
      <protection/>
    </xf>
    <xf numFmtId="0" fontId="26" fillId="0" borderId="0" xfId="57" applyFont="1" applyFill="1" applyAlignment="1">
      <alignment vertical="center"/>
      <protection/>
    </xf>
    <xf numFmtId="10" fontId="26" fillId="36" borderId="126" xfId="57" applyNumberFormat="1" applyFont="1" applyFill="1" applyBorder="1" applyAlignment="1">
      <alignment horizontal="right" vertical="center"/>
      <protection/>
    </xf>
    <xf numFmtId="3" fontId="26" fillId="36" borderId="127" xfId="57" applyNumberFormat="1" applyFont="1" applyFill="1" applyBorder="1" applyAlignment="1">
      <alignment vertical="center"/>
      <protection/>
    </xf>
    <xf numFmtId="3" fontId="26" fillId="36" borderId="128" xfId="57" applyNumberFormat="1" applyFont="1" applyFill="1" applyBorder="1" applyAlignment="1">
      <alignment vertical="center"/>
      <protection/>
    </xf>
    <xf numFmtId="3" fontId="26" fillId="36" borderId="129" xfId="57" applyNumberFormat="1" applyFont="1" applyFill="1" applyBorder="1" applyAlignment="1">
      <alignment vertical="center"/>
      <protection/>
    </xf>
    <xf numFmtId="9" fontId="26" fillId="36" borderId="130" xfId="57" applyNumberFormat="1" applyFont="1" applyFill="1" applyBorder="1" applyAlignment="1">
      <alignment vertical="center"/>
      <protection/>
    </xf>
    <xf numFmtId="0" fontId="26" fillId="36" borderId="131" xfId="57" applyNumberFormat="1" applyFont="1" applyFill="1" applyBorder="1" applyAlignment="1">
      <alignment vertical="center"/>
      <protection/>
    </xf>
    <xf numFmtId="1" fontId="3" fillId="0" borderId="0" xfId="57" applyNumberFormat="1" applyFont="1" applyFill="1" applyAlignment="1">
      <alignment horizontal="center" vertical="center" wrapText="1"/>
      <protection/>
    </xf>
    <xf numFmtId="49" fontId="12" fillId="35" borderId="57" xfId="57" applyNumberFormat="1" applyFont="1" applyFill="1" applyBorder="1" applyAlignment="1">
      <alignment horizontal="center" vertical="center" wrapText="1"/>
      <protection/>
    </xf>
    <xf numFmtId="49" fontId="12" fillId="35" borderId="58" xfId="57" applyNumberFormat="1" applyFont="1" applyFill="1" applyBorder="1" applyAlignment="1">
      <alignment horizontal="center" vertical="center" wrapText="1"/>
      <protection/>
    </xf>
    <xf numFmtId="49" fontId="12" fillId="35" borderId="61" xfId="57" applyNumberFormat="1" applyFont="1" applyFill="1" applyBorder="1" applyAlignment="1">
      <alignment horizontal="center" vertical="center" wrapText="1"/>
      <protection/>
    </xf>
    <xf numFmtId="0" fontId="14" fillId="0" borderId="0" xfId="57" applyFont="1" applyFill="1">
      <alignment/>
      <protection/>
    </xf>
    <xf numFmtId="10" fontId="6" fillId="38" borderId="105" xfId="57" applyNumberFormat="1" applyFont="1" applyFill="1" applyBorder="1" applyAlignment="1">
      <alignment horizontal="right"/>
      <protection/>
    </xf>
    <xf numFmtId="3" fontId="6" fillId="38" borderId="132" xfId="57" applyNumberFormat="1" applyFont="1" applyFill="1" applyBorder="1">
      <alignment/>
      <protection/>
    </xf>
    <xf numFmtId="3" fontId="6" fillId="38" borderId="133" xfId="57" applyNumberFormat="1" applyFont="1" applyFill="1" applyBorder="1">
      <alignment/>
      <protection/>
    </xf>
    <xf numFmtId="3" fontId="6" fillId="38" borderId="106" xfId="57" applyNumberFormat="1" applyFont="1" applyFill="1" applyBorder="1">
      <alignment/>
      <protection/>
    </xf>
    <xf numFmtId="3" fontId="6" fillId="38" borderId="107" xfId="57" applyNumberFormat="1" applyFont="1" applyFill="1" applyBorder="1">
      <alignment/>
      <protection/>
    </xf>
    <xf numFmtId="3" fontId="6" fillId="38" borderId="108" xfId="57" applyNumberFormat="1" applyFont="1" applyFill="1" applyBorder="1">
      <alignment/>
      <protection/>
    </xf>
    <xf numFmtId="10" fontId="6" fillId="38" borderId="109" xfId="57" applyNumberFormat="1" applyFont="1" applyFill="1" applyBorder="1">
      <alignment/>
      <protection/>
    </xf>
    <xf numFmtId="10" fontId="6" fillId="38" borderId="109" xfId="57" applyNumberFormat="1" applyFont="1" applyFill="1" applyBorder="1" applyAlignment="1">
      <alignment horizontal="right"/>
      <protection/>
    </xf>
    <xf numFmtId="0" fontId="6" fillId="38" borderId="110" xfId="57" applyFont="1" applyFill="1" applyBorder="1">
      <alignment/>
      <protection/>
    </xf>
    <xf numFmtId="3" fontId="3" fillId="0" borderId="67" xfId="57" applyNumberFormat="1" applyFont="1" applyFill="1" applyBorder="1">
      <alignment/>
      <protection/>
    </xf>
    <xf numFmtId="3" fontId="3" fillId="0" borderId="134" xfId="57" applyNumberFormat="1" applyFont="1" applyFill="1" applyBorder="1">
      <alignment/>
      <protection/>
    </xf>
    <xf numFmtId="10" fontId="6" fillId="0" borderId="113" xfId="57" applyNumberFormat="1" applyFont="1" applyFill="1" applyBorder="1" applyAlignment="1">
      <alignment horizontal="right"/>
      <protection/>
    </xf>
    <xf numFmtId="0" fontId="12" fillId="0" borderId="0" xfId="57" applyFont="1" applyFill="1">
      <alignment/>
      <protection/>
    </xf>
    <xf numFmtId="10" fontId="6" fillId="38" borderId="114" xfId="57" applyNumberFormat="1" applyFont="1" applyFill="1" applyBorder="1" applyAlignment="1">
      <alignment horizontal="right"/>
      <protection/>
    </xf>
    <xf numFmtId="3" fontId="6" fillId="38" borderId="135" xfId="57" applyNumberFormat="1" applyFont="1" applyFill="1" applyBorder="1">
      <alignment/>
      <protection/>
    </xf>
    <xf numFmtId="3" fontId="6" fillId="38" borderId="136" xfId="57" applyNumberFormat="1" applyFont="1" applyFill="1" applyBorder="1">
      <alignment/>
      <protection/>
    </xf>
    <xf numFmtId="3" fontId="6" fillId="38" borderId="115" xfId="57" applyNumberFormat="1" applyFont="1" applyFill="1" applyBorder="1">
      <alignment/>
      <protection/>
    </xf>
    <xf numFmtId="3" fontId="6" fillId="38" borderId="116" xfId="57" applyNumberFormat="1" applyFont="1" applyFill="1" applyBorder="1">
      <alignment/>
      <protection/>
    </xf>
    <xf numFmtId="3" fontId="6" fillId="38" borderId="117" xfId="57" applyNumberFormat="1" applyFont="1" applyFill="1" applyBorder="1">
      <alignment/>
      <protection/>
    </xf>
    <xf numFmtId="10" fontId="6" fillId="38" borderId="118" xfId="57" applyNumberFormat="1" applyFont="1" applyFill="1" applyBorder="1">
      <alignment/>
      <protection/>
    </xf>
    <xf numFmtId="10" fontId="6" fillId="38" borderId="118" xfId="57" applyNumberFormat="1" applyFont="1" applyFill="1" applyBorder="1" applyAlignment="1">
      <alignment horizontal="right"/>
      <protection/>
    </xf>
    <xf numFmtId="0" fontId="6" fillId="38" borderId="119" xfId="57" applyFont="1" applyFill="1" applyBorder="1">
      <alignment/>
      <protection/>
    </xf>
    <xf numFmtId="3" fontId="3" fillId="0" borderId="137" xfId="57" applyNumberFormat="1" applyFont="1" applyFill="1" applyBorder="1">
      <alignment/>
      <protection/>
    </xf>
    <xf numFmtId="3" fontId="3" fillId="0" borderId="74" xfId="57" applyNumberFormat="1" applyFont="1" applyFill="1" applyBorder="1">
      <alignment/>
      <protection/>
    </xf>
    <xf numFmtId="10" fontId="6" fillId="0" borderId="41" xfId="57" applyNumberFormat="1" applyFont="1" applyFill="1" applyBorder="1" applyAlignment="1">
      <alignment horizontal="right"/>
      <protection/>
    </xf>
    <xf numFmtId="3" fontId="3" fillId="0" borderId="138" xfId="57" applyNumberFormat="1" applyFont="1" applyFill="1" applyBorder="1">
      <alignment/>
      <protection/>
    </xf>
    <xf numFmtId="3" fontId="3" fillId="0" borderId="139" xfId="57" applyNumberFormat="1" applyFont="1" applyFill="1" applyBorder="1">
      <alignment/>
      <protection/>
    </xf>
    <xf numFmtId="3" fontId="3" fillId="0" borderId="140" xfId="57" applyNumberFormat="1" applyFont="1" applyFill="1" applyBorder="1">
      <alignment/>
      <protection/>
    </xf>
    <xf numFmtId="10" fontId="6" fillId="0" borderId="124" xfId="57" applyNumberFormat="1" applyFont="1" applyFill="1" applyBorder="1" applyAlignment="1">
      <alignment horizontal="right"/>
      <protection/>
    </xf>
    <xf numFmtId="10" fontId="27" fillId="8" borderId="126" xfId="57" applyNumberFormat="1" applyFont="1" applyFill="1" applyBorder="1" applyAlignment="1">
      <alignment horizontal="right" vertical="center"/>
      <protection/>
    </xf>
    <xf numFmtId="3" fontId="27" fillId="8" borderId="141" xfId="57" applyNumberFormat="1" applyFont="1" applyFill="1" applyBorder="1" applyAlignment="1">
      <alignment vertical="center"/>
      <protection/>
    </xf>
    <xf numFmtId="3" fontId="27" fillId="8" borderId="142" xfId="57" applyNumberFormat="1" applyFont="1" applyFill="1" applyBorder="1" applyAlignment="1">
      <alignment vertical="center"/>
      <protection/>
    </xf>
    <xf numFmtId="3" fontId="27" fillId="8" borderId="143" xfId="57" applyNumberFormat="1" applyFont="1" applyFill="1" applyBorder="1" applyAlignment="1">
      <alignment vertical="center"/>
      <protection/>
    </xf>
    <xf numFmtId="3" fontId="27" fillId="8" borderId="0" xfId="57" applyNumberFormat="1" applyFont="1" applyFill="1" applyBorder="1" applyAlignment="1">
      <alignment vertical="center"/>
      <protection/>
    </xf>
    <xf numFmtId="3" fontId="27" fillId="8" borderId="144" xfId="57" applyNumberFormat="1" applyFont="1" applyFill="1" applyBorder="1" applyAlignment="1">
      <alignment vertical="center"/>
      <protection/>
    </xf>
    <xf numFmtId="10" fontId="27" fillId="8" borderId="145" xfId="57" applyNumberFormat="1" applyFont="1" applyFill="1" applyBorder="1" applyAlignment="1">
      <alignment vertical="center"/>
      <protection/>
    </xf>
    <xf numFmtId="10" fontId="27" fillId="8" borderId="145" xfId="57" applyNumberFormat="1" applyFont="1" applyFill="1" applyBorder="1" applyAlignment="1">
      <alignment horizontal="right" vertical="center"/>
      <protection/>
    </xf>
    <xf numFmtId="0" fontId="27" fillId="8" borderId="146" xfId="57" applyNumberFormat="1" applyFont="1" applyFill="1" applyBorder="1" applyAlignment="1">
      <alignment vertical="center"/>
      <protection/>
    </xf>
    <xf numFmtId="0" fontId="27" fillId="37" borderId="146" xfId="57" applyNumberFormat="1" applyFont="1" applyFill="1" applyBorder="1" applyAlignment="1">
      <alignment vertical="center"/>
      <protection/>
    </xf>
    <xf numFmtId="3" fontId="12" fillId="38" borderId="136" xfId="57" applyNumberFormat="1" applyFont="1" applyFill="1" applyBorder="1" applyAlignment="1">
      <alignment vertical="center"/>
      <protection/>
    </xf>
    <xf numFmtId="10" fontId="12" fillId="38" borderId="91" xfId="57" applyNumberFormat="1" applyFont="1" applyFill="1" applyBorder="1" applyAlignment="1">
      <alignment horizontal="right" vertical="center"/>
      <protection/>
    </xf>
    <xf numFmtId="3" fontId="12" fillId="38" borderId="73" xfId="57" applyNumberFormat="1" applyFont="1" applyFill="1" applyBorder="1" applyAlignment="1">
      <alignment vertical="center"/>
      <protection/>
    </xf>
    <xf numFmtId="3" fontId="12" fillId="38" borderId="44" xfId="57" applyNumberFormat="1" applyFont="1" applyFill="1" applyBorder="1" applyAlignment="1">
      <alignment vertical="center"/>
      <protection/>
    </xf>
    <xf numFmtId="3" fontId="12" fillId="38" borderId="43" xfId="57" applyNumberFormat="1" applyFont="1" applyFill="1" applyBorder="1" applyAlignment="1">
      <alignment vertical="center"/>
      <protection/>
    </xf>
    <xf numFmtId="10" fontId="12" fillId="38" borderId="41" xfId="57" applyNumberFormat="1" applyFont="1" applyFill="1" applyBorder="1" applyAlignment="1">
      <alignment vertical="center"/>
      <protection/>
    </xf>
    <xf numFmtId="10" fontId="12" fillId="38" borderId="41" xfId="57" applyNumberFormat="1" applyFont="1" applyFill="1" applyBorder="1" applyAlignment="1">
      <alignment horizontal="right" vertical="center"/>
      <protection/>
    </xf>
    <xf numFmtId="0" fontId="12" fillId="38" borderId="76" xfId="57" applyFont="1" applyFill="1" applyBorder="1" applyAlignment="1">
      <alignment vertical="center"/>
      <protection/>
    </xf>
    <xf numFmtId="10" fontId="26" fillId="36" borderId="147" xfId="57" applyNumberFormat="1" applyFont="1" applyFill="1" applyBorder="1" applyAlignment="1">
      <alignment horizontal="right" vertical="center"/>
      <protection/>
    </xf>
    <xf numFmtId="3" fontId="26" fillId="36" borderId="80" xfId="57" applyNumberFormat="1" applyFont="1" applyFill="1" applyBorder="1" applyAlignment="1">
      <alignment vertical="center"/>
      <protection/>
    </xf>
    <xf numFmtId="3" fontId="26" fillId="36" borderId="79" xfId="57" applyNumberFormat="1" applyFont="1" applyFill="1" applyBorder="1" applyAlignment="1">
      <alignment vertical="center"/>
      <protection/>
    </xf>
    <xf numFmtId="3" fontId="26" fillId="36" borderId="84" xfId="57" applyNumberFormat="1" applyFont="1" applyFill="1" applyBorder="1" applyAlignment="1">
      <alignment vertical="center"/>
      <protection/>
    </xf>
    <xf numFmtId="165" fontId="26" fillId="36" borderId="148" xfId="57" applyNumberFormat="1" applyFont="1" applyFill="1" applyBorder="1" applyAlignment="1">
      <alignment vertical="center"/>
      <protection/>
    </xf>
    <xf numFmtId="0" fontId="26" fillId="36" borderId="85" xfId="57" applyNumberFormat="1" applyFont="1" applyFill="1" applyBorder="1" applyAlignment="1">
      <alignment vertical="center"/>
      <protection/>
    </xf>
    <xf numFmtId="10" fontId="27" fillId="36" borderId="126" xfId="57" applyNumberFormat="1" applyFont="1" applyFill="1" applyBorder="1" applyAlignment="1">
      <alignment horizontal="right" vertical="center"/>
      <protection/>
    </xf>
    <xf numFmtId="3" fontId="27" fillId="36" borderId="143" xfId="57" applyNumberFormat="1" applyFont="1" applyFill="1" applyBorder="1" applyAlignment="1">
      <alignment vertical="center"/>
      <protection/>
    </xf>
    <xf numFmtId="3" fontId="27" fillId="36" borderId="142" xfId="57" applyNumberFormat="1" applyFont="1" applyFill="1" applyBorder="1" applyAlignment="1">
      <alignment vertical="center"/>
      <protection/>
    </xf>
    <xf numFmtId="3" fontId="27" fillId="36" borderId="0" xfId="57" applyNumberFormat="1" applyFont="1" applyFill="1" applyBorder="1" applyAlignment="1">
      <alignment vertical="center"/>
      <protection/>
    </xf>
    <xf numFmtId="3" fontId="27" fillId="36" borderId="144" xfId="57" applyNumberFormat="1" applyFont="1" applyFill="1" applyBorder="1" applyAlignment="1">
      <alignment vertical="center"/>
      <protection/>
    </xf>
    <xf numFmtId="0" fontId="27" fillId="36" borderId="146" xfId="57" applyNumberFormat="1" applyFont="1" applyFill="1" applyBorder="1" applyAlignment="1">
      <alignment vertical="center"/>
      <protection/>
    </xf>
    <xf numFmtId="0" fontId="5" fillId="0" borderId="0" xfId="57" applyFont="1" applyFill="1" applyAlignment="1">
      <alignment vertical="center"/>
      <protection/>
    </xf>
    <xf numFmtId="10" fontId="12" fillId="38" borderId="105" xfId="57" applyNumberFormat="1" applyFont="1" applyFill="1" applyBorder="1" applyAlignment="1">
      <alignment horizontal="right" vertical="center"/>
      <protection/>
    </xf>
    <xf numFmtId="3" fontId="12" fillId="38" borderId="106" xfId="57" applyNumberFormat="1" applyFont="1" applyFill="1" applyBorder="1" applyAlignment="1">
      <alignment vertical="center"/>
      <protection/>
    </xf>
    <xf numFmtId="3" fontId="12" fillId="38" borderId="107" xfId="57" applyNumberFormat="1" applyFont="1" applyFill="1" applyBorder="1" applyAlignment="1">
      <alignment vertical="center"/>
      <protection/>
    </xf>
    <xf numFmtId="3" fontId="12" fillId="38" borderId="108" xfId="57" applyNumberFormat="1" applyFont="1" applyFill="1" applyBorder="1" applyAlignment="1">
      <alignment vertical="center"/>
      <protection/>
    </xf>
    <xf numFmtId="10" fontId="12" fillId="38" borderId="109" xfId="57" applyNumberFormat="1" applyFont="1" applyFill="1" applyBorder="1" applyAlignment="1">
      <alignment vertical="center"/>
      <protection/>
    </xf>
    <xf numFmtId="0" fontId="12" fillId="38" borderId="110" xfId="57" applyFont="1" applyFill="1" applyBorder="1" applyAlignment="1">
      <alignment vertical="center"/>
      <protection/>
    </xf>
    <xf numFmtId="165" fontId="27" fillId="36" borderId="145" xfId="57" applyNumberFormat="1" applyFont="1" applyFill="1" applyBorder="1" applyAlignment="1">
      <alignment vertical="center"/>
      <protection/>
    </xf>
    <xf numFmtId="0" fontId="36" fillId="0" borderId="0" xfId="56" applyFont="1" applyFill="1">
      <alignment/>
      <protection/>
    </xf>
    <xf numFmtId="0" fontId="37" fillId="0" borderId="0" xfId="56" applyFont="1" applyFill="1">
      <alignment/>
      <protection/>
    </xf>
    <xf numFmtId="0" fontId="112" fillId="3" borderId="36" xfId="56" applyFont="1" applyFill="1" applyBorder="1">
      <alignment/>
      <protection/>
    </xf>
    <xf numFmtId="0" fontId="113" fillId="3" borderId="35" xfId="56" applyFont="1" applyFill="1" applyBorder="1">
      <alignment/>
      <protection/>
    </xf>
    <xf numFmtId="0" fontId="114" fillId="3" borderId="18" xfId="56" applyFont="1" applyFill="1" applyBorder="1">
      <alignment/>
      <protection/>
    </xf>
    <xf numFmtId="0" fontId="113" fillId="3" borderId="17" xfId="56" applyFont="1" applyFill="1" applyBorder="1">
      <alignment/>
      <protection/>
    </xf>
    <xf numFmtId="0" fontId="115" fillId="3" borderId="18" xfId="56" applyFont="1" applyFill="1" applyBorder="1">
      <alignment/>
      <protection/>
    </xf>
    <xf numFmtId="0" fontId="116" fillId="3" borderId="18" xfId="56" applyFont="1" applyFill="1" applyBorder="1">
      <alignment/>
      <protection/>
    </xf>
    <xf numFmtId="0" fontId="112" fillId="3" borderId="18" xfId="56" applyFont="1" applyFill="1" applyBorder="1">
      <alignment/>
      <protection/>
    </xf>
    <xf numFmtId="0" fontId="112" fillId="3" borderId="149" xfId="56" applyFont="1" applyFill="1" applyBorder="1">
      <alignment/>
      <protection/>
    </xf>
    <xf numFmtId="0" fontId="113" fillId="3" borderId="75" xfId="56" applyFont="1" applyFill="1" applyBorder="1">
      <alignment/>
      <protection/>
    </xf>
    <xf numFmtId="17" fontId="37" fillId="0" borderId="0" xfId="56" applyNumberFormat="1" applyFont="1" applyFill="1">
      <alignment/>
      <protection/>
    </xf>
    <xf numFmtId="0" fontId="37" fillId="39" borderId="14" xfId="56" applyFont="1" applyFill="1" applyBorder="1">
      <alignment/>
      <protection/>
    </xf>
    <xf numFmtId="0" fontId="37" fillId="39" borderId="13" xfId="56" applyFont="1" applyFill="1" applyBorder="1">
      <alignment/>
      <protection/>
    </xf>
    <xf numFmtId="0" fontId="42" fillId="36" borderId="150" xfId="56" applyFont="1" applyFill="1" applyBorder="1">
      <alignment/>
      <protection/>
    </xf>
    <xf numFmtId="0" fontId="43" fillId="36" borderId="151" xfId="45" applyFont="1" applyFill="1" applyBorder="1" applyAlignment="1" applyProtection="1">
      <alignment horizontal="left" indent="1"/>
      <protection/>
    </xf>
    <xf numFmtId="0" fontId="42" fillId="3" borderId="152" xfId="56" applyFont="1" applyFill="1" applyBorder="1">
      <alignment/>
      <protection/>
    </xf>
    <xf numFmtId="0" fontId="43" fillId="3" borderId="111" xfId="45" applyFont="1" applyFill="1" applyBorder="1" applyAlignment="1" applyProtection="1">
      <alignment horizontal="left" indent="1"/>
      <protection/>
    </xf>
    <xf numFmtId="0" fontId="42" fillId="36" borderId="152" xfId="56" applyFont="1" applyFill="1" applyBorder="1">
      <alignment/>
      <protection/>
    </xf>
    <xf numFmtId="0" fontId="43" fillId="36" borderId="111" xfId="45" applyFont="1" applyFill="1" applyBorder="1" applyAlignment="1" applyProtection="1">
      <alignment horizontal="left" indent="1"/>
      <protection/>
    </xf>
    <xf numFmtId="0" fontId="43" fillId="36" borderId="91" xfId="45" applyFont="1" applyFill="1" applyBorder="1" applyAlignment="1" applyProtection="1">
      <alignment horizontal="left" indent="1"/>
      <protection/>
    </xf>
    <xf numFmtId="0" fontId="117" fillId="7" borderId="153" xfId="59" applyFont="1" applyFill="1" applyBorder="1">
      <alignment/>
      <protection/>
    </xf>
    <xf numFmtId="0" fontId="117" fillId="7" borderId="0" xfId="59" applyFont="1" applyFill="1">
      <alignment/>
      <protection/>
    </xf>
    <xf numFmtId="0" fontId="118" fillId="7" borderId="154" xfId="59" applyFont="1" applyFill="1" applyBorder="1" applyAlignment="1">
      <alignment/>
      <protection/>
    </xf>
    <xf numFmtId="0" fontId="119" fillId="7" borderId="141" xfId="59" applyFont="1" applyFill="1" applyBorder="1" applyAlignment="1">
      <alignment/>
      <protection/>
    </xf>
    <xf numFmtId="0" fontId="120" fillId="7" borderId="154" xfId="59" applyFont="1" applyFill="1" applyBorder="1" applyAlignment="1">
      <alignment/>
      <protection/>
    </xf>
    <xf numFmtId="0" fontId="121" fillId="7" borderId="141" xfId="59" applyFont="1" applyFill="1" applyBorder="1" applyAlignment="1">
      <alignment/>
      <protection/>
    </xf>
    <xf numFmtId="37" fontId="122" fillId="7" borderId="0" xfId="61" applyFont="1" applyFill="1">
      <alignment/>
      <protection/>
    </xf>
    <xf numFmtId="37" fontId="123" fillId="7" borderId="0" xfId="61" applyFont="1" applyFill="1">
      <alignment/>
      <protection/>
    </xf>
    <xf numFmtId="37" fontId="124" fillId="7" borderId="0" xfId="61" applyFont="1" applyFill="1" applyAlignment="1">
      <alignment horizontal="left" indent="1"/>
      <protection/>
    </xf>
    <xf numFmtId="37" fontId="125" fillId="7" borderId="0" xfId="61" applyFont="1" applyFill="1">
      <alignment/>
      <protection/>
    </xf>
    <xf numFmtId="37" fontId="3" fillId="0" borderId="18" xfId="60" applyFont="1" applyFill="1" applyBorder="1" applyProtection="1">
      <alignment/>
      <protection/>
    </xf>
    <xf numFmtId="0" fontId="43" fillId="0" borderId="111" xfId="45" applyFont="1" applyFill="1" applyBorder="1" applyAlignment="1" applyProtection="1">
      <alignment horizontal="left" indent="1"/>
      <protection/>
    </xf>
    <xf numFmtId="0" fontId="43" fillId="0" borderId="155" xfId="45" applyFont="1" applyFill="1" applyBorder="1" applyAlignment="1" applyProtection="1">
      <alignment horizontal="left" indent="1"/>
      <protection/>
    </xf>
    <xf numFmtId="0" fontId="27" fillId="36" borderId="79" xfId="57" applyNumberFormat="1" applyFont="1" applyFill="1" applyBorder="1" applyAlignment="1">
      <alignment vertical="center"/>
      <protection/>
    </xf>
    <xf numFmtId="0" fontId="6" fillId="0" borderId="156" xfId="57" applyFont="1" applyFill="1" applyBorder="1">
      <alignment/>
      <protection/>
    </xf>
    <xf numFmtId="0" fontId="6" fillId="0" borderId="157" xfId="57" applyFont="1" applyFill="1" applyBorder="1">
      <alignment/>
      <protection/>
    </xf>
    <xf numFmtId="0" fontId="6" fillId="0" borderId="158" xfId="57" applyFont="1" applyFill="1" applyBorder="1">
      <alignment/>
      <protection/>
    </xf>
    <xf numFmtId="0" fontId="5" fillId="3" borderId="0" xfId="57" applyFont="1" applyFill="1">
      <alignment/>
      <protection/>
    </xf>
    <xf numFmtId="0" fontId="3" fillId="3" borderId="0" xfId="57" applyFont="1" applyFill="1">
      <alignment/>
      <protection/>
    </xf>
    <xf numFmtId="49" fontId="13" fillId="35" borderId="159" xfId="57" applyNumberFormat="1" applyFont="1" applyFill="1" applyBorder="1" applyAlignment="1">
      <alignment horizontal="center" vertical="center" wrapText="1"/>
      <protection/>
    </xf>
    <xf numFmtId="37" fontId="126" fillId="7" borderId="0" xfId="61" applyFont="1" applyFill="1" applyAlignment="1">
      <alignment horizontal="left" indent="1"/>
      <protection/>
    </xf>
    <xf numFmtId="37" fontId="127" fillId="7" borderId="0" xfId="61" applyFont="1" applyFill="1">
      <alignment/>
      <protection/>
    </xf>
    <xf numFmtId="0" fontId="40" fillId="4" borderId="160" xfId="58" applyFont="1" applyFill="1" applyBorder="1">
      <alignment/>
      <protection/>
    </xf>
    <xf numFmtId="0" fontId="41" fillId="4" borderId="161" xfId="45" applyFont="1" applyFill="1" applyBorder="1" applyAlignment="1" applyProtection="1">
      <alignment horizontal="left" indent="1"/>
      <protection/>
    </xf>
    <xf numFmtId="0" fontId="43" fillId="3" borderId="162" xfId="45" applyFont="1" applyFill="1" applyBorder="1" applyAlignment="1" applyProtection="1">
      <alignment horizontal="left" indent="1"/>
      <protection/>
    </xf>
    <xf numFmtId="0" fontId="128" fillId="0" borderId="0" xfId="56" applyFont="1" applyFill="1">
      <alignment/>
      <protection/>
    </xf>
    <xf numFmtId="0" fontId="129" fillId="0" borderId="0" xfId="56" applyFont="1" applyFill="1">
      <alignment/>
      <protection/>
    </xf>
    <xf numFmtId="0" fontId="130" fillId="0" borderId="0" xfId="56" applyFont="1" applyFill="1">
      <alignment/>
      <protection/>
    </xf>
    <xf numFmtId="0" fontId="131" fillId="0" borderId="0" xfId="56" applyFont="1" applyFill="1">
      <alignment/>
      <protection/>
    </xf>
    <xf numFmtId="0" fontId="132" fillId="0" borderId="0" xfId="45" applyFont="1" applyFill="1" applyAlignment="1" applyProtection="1">
      <alignment/>
      <protection/>
    </xf>
    <xf numFmtId="37" fontId="46" fillId="0" borderId="0" xfId="60" applyFont="1">
      <alignment/>
      <protection/>
    </xf>
    <xf numFmtId="10" fontId="14" fillId="38" borderId="114" xfId="57" applyNumberFormat="1" applyFont="1" applyFill="1" applyBorder="1" applyAlignment="1">
      <alignment horizontal="right"/>
      <protection/>
    </xf>
    <xf numFmtId="0" fontId="133" fillId="33" borderId="0" xfId="0" applyFont="1" applyFill="1" applyAlignment="1">
      <alignment vertical="center"/>
    </xf>
    <xf numFmtId="3" fontId="6" fillId="36" borderId="163" xfId="60" applyNumberFormat="1" applyFont="1" applyFill="1" applyBorder="1">
      <alignment/>
      <protection/>
    </xf>
    <xf numFmtId="3" fontId="6" fillId="36" borderId="0" xfId="60" applyNumberFormat="1" applyFont="1" applyFill="1" applyBorder="1">
      <alignment/>
      <protection/>
    </xf>
    <xf numFmtId="3" fontId="6" fillId="36" borderId="25" xfId="60" applyNumberFormat="1" applyFont="1" applyFill="1" applyBorder="1">
      <alignment/>
      <protection/>
    </xf>
    <xf numFmtId="37" fontId="6" fillId="36" borderId="25" xfId="60" applyFont="1" applyFill="1" applyBorder="1" applyAlignment="1" applyProtection="1">
      <alignment horizontal="right"/>
      <protection/>
    </xf>
    <xf numFmtId="3" fontId="6" fillId="36" borderId="0" xfId="60" applyNumberFormat="1" applyFont="1" applyFill="1" applyBorder="1" applyAlignment="1">
      <alignment horizontal="right"/>
      <protection/>
    </xf>
    <xf numFmtId="3" fontId="6" fillId="36" borderId="20" xfId="60" applyNumberFormat="1" applyFont="1" applyFill="1" applyBorder="1" applyAlignment="1">
      <alignment horizontal="right"/>
      <protection/>
    </xf>
    <xf numFmtId="37" fontId="3" fillId="36" borderId="25" xfId="60" applyFont="1" applyFill="1" applyBorder="1" applyAlignment="1" applyProtection="1">
      <alignment horizontal="right"/>
      <protection/>
    </xf>
    <xf numFmtId="2" fontId="6" fillId="36" borderId="20" xfId="60" applyNumberFormat="1" applyFont="1" applyFill="1" applyBorder="1" applyProtection="1">
      <alignment/>
      <protection/>
    </xf>
    <xf numFmtId="2" fontId="6" fillId="36" borderId="0" xfId="60" applyNumberFormat="1" applyFont="1" applyFill="1" applyBorder="1" applyProtection="1">
      <alignment/>
      <protection/>
    </xf>
    <xf numFmtId="2" fontId="6" fillId="36" borderId="11" xfId="60" applyNumberFormat="1" applyFont="1" applyFill="1" applyBorder="1" applyAlignment="1" applyProtection="1">
      <alignment horizontal="center"/>
      <protection/>
    </xf>
    <xf numFmtId="37" fontId="134" fillId="0" borderId="0" xfId="60" applyFont="1">
      <alignment/>
      <protection/>
    </xf>
    <xf numFmtId="10" fontId="27" fillId="36" borderId="154" xfId="57" applyNumberFormat="1" applyFont="1" applyFill="1" applyBorder="1" applyAlignment="1">
      <alignment horizontal="right" vertical="center"/>
      <protection/>
    </xf>
    <xf numFmtId="10" fontId="12" fillId="38" borderId="116" xfId="57" applyNumberFormat="1" applyFont="1" applyFill="1" applyBorder="1" applyAlignment="1">
      <alignment horizontal="right" vertical="center"/>
      <protection/>
    </xf>
    <xf numFmtId="10" fontId="3" fillId="0" borderId="65" xfId="57" applyNumberFormat="1" applyFont="1" applyFill="1" applyBorder="1" applyAlignment="1">
      <alignment horizontal="right"/>
      <protection/>
    </xf>
    <xf numFmtId="10" fontId="3" fillId="0" borderId="44" xfId="57" applyNumberFormat="1" applyFont="1" applyFill="1" applyBorder="1" applyAlignment="1">
      <alignment horizontal="right"/>
      <protection/>
    </xf>
    <xf numFmtId="10" fontId="12" fillId="38" borderId="107" xfId="57" applyNumberFormat="1" applyFont="1" applyFill="1" applyBorder="1" applyAlignment="1">
      <alignment horizontal="right" vertical="center"/>
      <protection/>
    </xf>
    <xf numFmtId="3" fontId="27" fillId="36" borderId="164" xfId="57" applyNumberFormat="1" applyFont="1" applyFill="1" applyBorder="1" applyAlignment="1">
      <alignment vertical="center"/>
      <protection/>
    </xf>
    <xf numFmtId="3" fontId="12" fillId="38" borderId="165" xfId="57" applyNumberFormat="1" applyFont="1" applyFill="1" applyBorder="1" applyAlignment="1">
      <alignment vertical="center"/>
      <protection/>
    </xf>
    <xf numFmtId="3" fontId="3" fillId="0" borderId="152" xfId="57" applyNumberFormat="1" applyFont="1" applyFill="1" applyBorder="1">
      <alignment/>
      <protection/>
    </xf>
    <xf numFmtId="3" fontId="3" fillId="0" borderId="166" xfId="57" applyNumberFormat="1" applyFont="1" applyFill="1" applyBorder="1">
      <alignment/>
      <protection/>
    </xf>
    <xf numFmtId="3" fontId="12" fillId="38" borderId="33" xfId="57" applyNumberFormat="1" applyFont="1" applyFill="1" applyBorder="1" applyAlignment="1">
      <alignment vertical="center"/>
      <protection/>
    </xf>
    <xf numFmtId="37" fontId="135" fillId="0" borderId="0" xfId="60" applyFont="1">
      <alignment/>
      <protection/>
    </xf>
    <xf numFmtId="37" fontId="13" fillId="35" borderId="105" xfId="60" applyFont="1" applyFill="1" applyBorder="1" applyAlignment="1" applyProtection="1">
      <alignment horizontal="center"/>
      <protection/>
    </xf>
    <xf numFmtId="37" fontId="3" fillId="0" borderId="126" xfId="60" applyFont="1" applyFill="1" applyBorder="1" applyProtection="1">
      <alignment/>
      <protection/>
    </xf>
    <xf numFmtId="37" fontId="3" fillId="0" borderId="167" xfId="60" applyFont="1" applyFill="1" applyBorder="1" applyProtection="1">
      <alignment/>
      <protection/>
    </xf>
    <xf numFmtId="3" fontId="3" fillId="0" borderId="126" xfId="60" applyNumberFormat="1" applyFont="1" applyFill="1" applyBorder="1" applyAlignment="1">
      <alignment horizontal="right"/>
      <protection/>
    </xf>
    <xf numFmtId="3" fontId="3" fillId="0" borderId="168" xfId="60" applyNumberFormat="1" applyFont="1" applyFill="1" applyBorder="1" applyAlignment="1">
      <alignment horizontal="right"/>
      <protection/>
    </xf>
    <xf numFmtId="2" fontId="6" fillId="0" borderId="168" xfId="60" applyNumberFormat="1" applyFont="1" applyFill="1" applyBorder="1" applyAlignment="1" applyProtection="1">
      <alignment horizontal="right" indent="1"/>
      <protection/>
    </xf>
    <xf numFmtId="2" fontId="6" fillId="0" borderId="126" xfId="60" applyNumberFormat="1" applyFont="1" applyFill="1" applyBorder="1" applyAlignment="1" applyProtection="1">
      <alignment horizontal="right" indent="1"/>
      <protection/>
    </xf>
    <xf numFmtId="2" fontId="6" fillId="0" borderId="86" xfId="60" applyNumberFormat="1" applyFont="1" applyFill="1" applyBorder="1" applyAlignment="1" applyProtection="1">
      <alignment horizontal="center"/>
      <protection/>
    </xf>
    <xf numFmtId="37" fontId="136" fillId="0" borderId="0" xfId="60" applyFont="1">
      <alignment/>
      <protection/>
    </xf>
    <xf numFmtId="165" fontId="27" fillId="36" borderId="154" xfId="57" applyNumberFormat="1" applyFont="1" applyFill="1" applyBorder="1" applyAlignment="1">
      <alignment vertical="center"/>
      <protection/>
    </xf>
    <xf numFmtId="10" fontId="12" fillId="38" borderId="116" xfId="57" applyNumberFormat="1" applyFont="1" applyFill="1" applyBorder="1" applyAlignment="1">
      <alignment vertical="center"/>
      <protection/>
    </xf>
    <xf numFmtId="10" fontId="3" fillId="0" borderId="65" xfId="57" applyNumberFormat="1" applyFont="1" applyFill="1" applyBorder="1">
      <alignment/>
      <protection/>
    </xf>
    <xf numFmtId="10" fontId="3" fillId="0" borderId="44" xfId="57" applyNumberFormat="1" applyFont="1" applyFill="1" applyBorder="1">
      <alignment/>
      <protection/>
    </xf>
    <xf numFmtId="10" fontId="12" fillId="38" borderId="107" xfId="57" applyNumberFormat="1" applyFont="1" applyFill="1" applyBorder="1" applyAlignment="1">
      <alignment vertical="center"/>
      <protection/>
    </xf>
    <xf numFmtId="37" fontId="6" fillId="14" borderId="30" xfId="60" applyFont="1" applyFill="1" applyBorder="1" applyProtection="1">
      <alignment/>
      <protection/>
    </xf>
    <xf numFmtId="37" fontId="6" fillId="14" borderId="15" xfId="60" applyFont="1" applyFill="1" applyBorder="1" applyProtection="1">
      <alignment/>
      <protection/>
    </xf>
    <xf numFmtId="37" fontId="6" fillId="14" borderId="24" xfId="60" applyFont="1" applyFill="1" applyBorder="1" applyProtection="1">
      <alignment/>
      <protection/>
    </xf>
    <xf numFmtId="3" fontId="6" fillId="14" borderId="15" xfId="60" applyNumberFormat="1" applyFont="1" applyFill="1" applyBorder="1" applyAlignment="1">
      <alignment horizontal="right"/>
      <protection/>
    </xf>
    <xf numFmtId="3" fontId="6" fillId="14" borderId="19" xfId="60" applyNumberFormat="1" applyFont="1" applyFill="1" applyBorder="1" applyAlignment="1">
      <alignment horizontal="right"/>
      <protection/>
    </xf>
    <xf numFmtId="37" fontId="3" fillId="14" borderId="24" xfId="60" applyFont="1" applyFill="1" applyBorder="1" applyProtection="1">
      <alignment/>
      <protection/>
    </xf>
    <xf numFmtId="2" fontId="6" fillId="14" borderId="19" xfId="60" applyNumberFormat="1" applyFont="1" applyFill="1" applyBorder="1" applyAlignment="1" applyProtection="1">
      <alignment horizontal="right" indent="1"/>
      <protection/>
    </xf>
    <xf numFmtId="2" fontId="6" fillId="14" borderId="15" xfId="60" applyNumberFormat="1" applyFont="1" applyFill="1" applyBorder="1" applyAlignment="1" applyProtection="1">
      <alignment horizontal="right" indent="1"/>
      <protection/>
    </xf>
    <xf numFmtId="2" fontId="6" fillId="14" borderId="10" xfId="60" applyNumberFormat="1" applyFont="1" applyFill="1" applyBorder="1" applyAlignment="1" applyProtection="1">
      <alignment horizontal="center"/>
      <protection/>
    </xf>
    <xf numFmtId="2" fontId="3" fillId="0" borderId="39" xfId="63" applyNumberFormat="1" applyFont="1" applyBorder="1">
      <alignment/>
      <protection/>
    </xf>
    <xf numFmtId="3" fontId="27" fillId="37" borderId="144" xfId="57" applyNumberFormat="1" applyFont="1" applyFill="1" applyBorder="1" applyAlignment="1">
      <alignment vertical="center"/>
      <protection/>
    </xf>
    <xf numFmtId="3" fontId="27" fillId="37" borderId="0" xfId="57" applyNumberFormat="1" applyFont="1" applyFill="1" applyBorder="1" applyAlignment="1">
      <alignment vertical="center"/>
      <protection/>
    </xf>
    <xf numFmtId="3" fontId="27" fillId="37" borderId="143" xfId="57" applyNumberFormat="1" applyFont="1" applyFill="1" applyBorder="1" applyAlignment="1">
      <alignment vertical="center"/>
      <protection/>
    </xf>
    <xf numFmtId="165" fontId="27" fillId="37" borderId="145" xfId="57" applyNumberFormat="1" applyFont="1" applyFill="1" applyBorder="1" applyAlignment="1">
      <alignment vertical="center"/>
      <protection/>
    </xf>
    <xf numFmtId="10" fontId="27" fillId="37" borderId="126" xfId="57" applyNumberFormat="1" applyFont="1" applyFill="1" applyBorder="1" applyAlignment="1">
      <alignment horizontal="right" vertical="center"/>
      <protection/>
    </xf>
    <xf numFmtId="3" fontId="12" fillId="0" borderId="169" xfId="57" applyNumberFormat="1" applyFont="1" applyFill="1" applyBorder="1">
      <alignment/>
      <protection/>
    </xf>
    <xf numFmtId="37" fontId="9" fillId="0" borderId="14" xfId="60" applyFont="1" applyFill="1" applyBorder="1" applyAlignment="1" applyProtection="1">
      <alignment horizontal="left"/>
      <protection/>
    </xf>
    <xf numFmtId="0" fontId="6" fillId="0" borderId="0" xfId="64" applyFont="1" applyAlignment="1">
      <alignment/>
      <protection/>
    </xf>
    <xf numFmtId="10" fontId="26" fillId="36" borderId="170" xfId="57" applyNumberFormat="1" applyFont="1" applyFill="1" applyBorder="1" applyAlignment="1">
      <alignment horizontal="right" vertical="center"/>
      <protection/>
    </xf>
    <xf numFmtId="3" fontId="3" fillId="0" borderId="36" xfId="60" applyNumberFormat="1" applyFont="1" applyFill="1" applyBorder="1" applyAlignment="1">
      <alignment horizontal="right"/>
      <protection/>
    </xf>
    <xf numFmtId="3" fontId="3" fillId="0" borderId="171" xfId="60" applyNumberFormat="1" applyFont="1" applyFill="1" applyBorder="1">
      <alignment/>
      <protection/>
    </xf>
    <xf numFmtId="3" fontId="3" fillId="0" borderId="171" xfId="60" applyNumberFormat="1" applyFont="1" applyFill="1" applyBorder="1" applyAlignment="1">
      <alignment horizontal="right"/>
      <protection/>
    </xf>
    <xf numFmtId="37" fontId="3" fillId="0" borderId="163" xfId="60" applyFont="1" applyFill="1" applyBorder="1" applyProtection="1">
      <alignment/>
      <protection/>
    </xf>
    <xf numFmtId="37" fontId="3" fillId="0" borderId="36" xfId="60" applyFont="1" applyFill="1" applyBorder="1" applyAlignment="1" applyProtection="1">
      <alignment horizontal="right"/>
      <protection/>
    </xf>
    <xf numFmtId="37" fontId="3" fillId="0" borderId="171" xfId="60" applyFont="1" applyFill="1" applyBorder="1" applyAlignment="1" applyProtection="1">
      <alignment horizontal="right"/>
      <protection/>
    </xf>
    <xf numFmtId="37" fontId="3" fillId="0" borderId="35" xfId="60" applyFont="1" applyFill="1" applyBorder="1" applyProtection="1">
      <alignment/>
      <protection/>
    </xf>
    <xf numFmtId="37" fontId="3" fillId="0" borderId="36" xfId="60" applyFont="1" applyFill="1" applyBorder="1" applyProtection="1">
      <alignment/>
      <protection/>
    </xf>
    <xf numFmtId="37" fontId="3" fillId="0" borderId="151" xfId="60" applyFont="1" applyFill="1" applyBorder="1" applyProtection="1">
      <alignment/>
      <protection/>
    </xf>
    <xf numFmtId="2" fontId="6" fillId="0" borderId="18" xfId="66" applyNumberFormat="1" applyFont="1" applyFill="1" applyBorder="1" applyAlignment="1" applyProtection="1">
      <alignment horizontal="right" indent="1"/>
      <protection/>
    </xf>
    <xf numFmtId="2" fontId="6" fillId="0" borderId="16" xfId="66" applyNumberFormat="1" applyFont="1" applyFill="1" applyBorder="1" applyAlignment="1" applyProtection="1">
      <alignment horizontal="center"/>
      <protection/>
    </xf>
    <xf numFmtId="2" fontId="6" fillId="36" borderId="0" xfId="66" applyNumberFormat="1" applyFont="1" applyFill="1" applyBorder="1" applyAlignment="1" applyProtection="1">
      <alignment horizontal="center"/>
      <protection/>
    </xf>
    <xf numFmtId="2" fontId="6" fillId="0" borderId="16" xfId="66" applyNumberFormat="1" applyFont="1" applyFill="1" applyBorder="1" applyAlignment="1" applyProtection="1">
      <alignment horizontal="right" indent="1"/>
      <protection/>
    </xf>
    <xf numFmtId="2" fontId="6" fillId="0" borderId="0" xfId="66" applyNumberFormat="1" applyFont="1" applyFill="1" applyBorder="1" applyAlignment="1" applyProtection="1">
      <alignment horizontal="center"/>
      <protection/>
    </xf>
    <xf numFmtId="2" fontId="6" fillId="0" borderId="18" xfId="66" applyNumberFormat="1" applyFont="1" applyFill="1" applyBorder="1" applyAlignment="1" applyProtection="1">
      <alignment horizontal="center"/>
      <protection/>
    </xf>
    <xf numFmtId="2" fontId="6" fillId="0" borderId="17" xfId="66" applyNumberFormat="1" applyFont="1" applyFill="1" applyBorder="1" applyAlignment="1" applyProtection="1">
      <alignment horizontal="center"/>
      <protection/>
    </xf>
    <xf numFmtId="2" fontId="6" fillId="0" borderId="126" xfId="66" applyNumberFormat="1" applyFont="1" applyFill="1" applyBorder="1" applyAlignment="1" applyProtection="1">
      <alignment horizontal="center"/>
      <protection/>
    </xf>
    <xf numFmtId="2" fontId="6" fillId="14" borderId="15" xfId="66" applyNumberFormat="1" applyFont="1" applyFill="1" applyBorder="1" applyAlignment="1" applyProtection="1">
      <alignment horizontal="center"/>
      <protection/>
    </xf>
    <xf numFmtId="2" fontId="6" fillId="34" borderId="15" xfId="66" applyNumberFormat="1" applyFont="1" applyFill="1" applyBorder="1" applyAlignment="1" applyProtection="1">
      <alignment horizontal="right" indent="1"/>
      <protection/>
    </xf>
    <xf numFmtId="0" fontId="3" fillId="0" borderId="70" xfId="64" applyNumberFormat="1" applyFont="1" applyBorder="1">
      <alignment/>
      <protection/>
    </xf>
    <xf numFmtId="3" fontId="3" fillId="0" borderId="67" xfId="64" applyNumberFormat="1" applyFont="1" applyBorder="1">
      <alignment/>
      <protection/>
    </xf>
    <xf numFmtId="3" fontId="3" fillId="0" borderId="112" xfId="64" applyNumberFormat="1" applyFont="1" applyBorder="1">
      <alignment/>
      <protection/>
    </xf>
    <xf numFmtId="10" fontId="3" fillId="0" borderId="112" xfId="64" applyNumberFormat="1" applyFont="1" applyBorder="1">
      <alignment/>
      <protection/>
    </xf>
    <xf numFmtId="3" fontId="3" fillId="0" borderId="69" xfId="64" applyNumberFormat="1" applyFont="1" applyBorder="1">
      <alignment/>
      <protection/>
    </xf>
    <xf numFmtId="10" fontId="3" fillId="0" borderId="113" xfId="64" applyNumberFormat="1" applyFont="1" applyBorder="1">
      <alignment/>
      <protection/>
    </xf>
    <xf numFmtId="10" fontId="3" fillId="0" borderId="111" xfId="64" applyNumberFormat="1" applyFont="1" applyBorder="1">
      <alignment/>
      <protection/>
    </xf>
    <xf numFmtId="37" fontId="137" fillId="40" borderId="172" xfId="46" applyNumberFormat="1" applyFont="1" applyFill="1" applyBorder="1" applyAlignment="1">
      <alignment/>
    </xf>
    <xf numFmtId="0" fontId="42" fillId="0" borderId="152" xfId="56" applyFont="1" applyFill="1" applyBorder="1">
      <alignment/>
      <protection/>
    </xf>
    <xf numFmtId="0" fontId="42" fillId="0" borderId="173" xfId="56" applyFont="1" applyFill="1" applyBorder="1">
      <alignment/>
      <protection/>
    </xf>
    <xf numFmtId="3" fontId="3" fillId="0" borderId="174" xfId="57" applyNumberFormat="1" applyFont="1" applyFill="1" applyBorder="1">
      <alignment/>
      <protection/>
    </xf>
    <xf numFmtId="37" fontId="45" fillId="40" borderId="175" xfId="46" applyNumberFormat="1" applyFont="1" applyFill="1" applyBorder="1" applyAlignment="1">
      <alignment/>
    </xf>
    <xf numFmtId="1" fontId="14" fillId="0" borderId="0" xfId="64" applyNumberFormat="1" applyFont="1" applyAlignment="1">
      <alignment horizontal="center" vertical="center" wrapText="1"/>
      <protection/>
    </xf>
    <xf numFmtId="37" fontId="13" fillId="35" borderId="176" xfId="60" applyFont="1" applyFill="1" applyBorder="1" applyAlignment="1" applyProtection="1">
      <alignment horizontal="center"/>
      <protection/>
    </xf>
    <xf numFmtId="0" fontId="3" fillId="0" borderId="177" xfId="63" applyNumberFormat="1" applyFont="1" applyBorder="1" quotePrefix="1">
      <alignment/>
      <protection/>
    </xf>
    <xf numFmtId="3" fontId="3" fillId="0" borderId="69" xfId="63" applyNumberFormat="1" applyFont="1" applyBorder="1">
      <alignment/>
      <protection/>
    </xf>
    <xf numFmtId="3" fontId="3" fillId="0" borderId="112" xfId="63" applyNumberFormat="1" applyFont="1" applyBorder="1">
      <alignment/>
      <protection/>
    </xf>
    <xf numFmtId="10" fontId="3" fillId="0" borderId="65" xfId="63" applyNumberFormat="1" applyFont="1" applyBorder="1">
      <alignment/>
      <protection/>
    </xf>
    <xf numFmtId="2" fontId="3" fillId="0" borderId="113" xfId="63" applyNumberFormat="1" applyFont="1" applyBorder="1" applyAlignment="1">
      <alignment horizontal="right"/>
      <protection/>
    </xf>
    <xf numFmtId="2" fontId="3" fillId="0" borderId="113" xfId="63" applyNumberFormat="1" applyFont="1" applyBorder="1">
      <alignment/>
      <protection/>
    </xf>
    <xf numFmtId="10" fontId="26" fillId="36" borderId="178" xfId="57" applyNumberFormat="1" applyFont="1" applyFill="1" applyBorder="1" applyAlignment="1">
      <alignment horizontal="right" vertical="center"/>
      <protection/>
    </xf>
    <xf numFmtId="37" fontId="32" fillId="40" borderId="175" xfId="46" applyNumberFormat="1" applyFont="1" applyFill="1" applyBorder="1" applyAlignment="1">
      <alignment/>
    </xf>
    <xf numFmtId="37" fontId="32" fillId="40" borderId="172" xfId="46" applyNumberFormat="1" applyFont="1" applyFill="1" applyBorder="1" applyAlignment="1">
      <alignment/>
    </xf>
    <xf numFmtId="0" fontId="3" fillId="33" borderId="0" xfId="57" applyFont="1" applyFill="1">
      <alignment/>
      <protection/>
    </xf>
    <xf numFmtId="37" fontId="32" fillId="33" borderId="0" xfId="46" applyNumberFormat="1" applyFont="1" applyFill="1" applyBorder="1" applyAlignment="1">
      <alignment horizontal="center"/>
    </xf>
    <xf numFmtId="0" fontId="10" fillId="0" borderId="0" xfId="56" applyFont="1" applyFill="1">
      <alignment/>
      <protection/>
    </xf>
    <xf numFmtId="0" fontId="7" fillId="0" borderId="0" xfId="56" applyFont="1" applyFill="1">
      <alignment/>
      <protection/>
    </xf>
    <xf numFmtId="49" fontId="23" fillId="0" borderId="0" xfId="63" applyNumberFormat="1" applyFont="1">
      <alignment/>
      <protection/>
    </xf>
    <xf numFmtId="49" fontId="3" fillId="0" borderId="0" xfId="63" applyNumberFormat="1" applyFont="1">
      <alignment/>
      <protection/>
    </xf>
    <xf numFmtId="49" fontId="14" fillId="0" borderId="0" xfId="63" applyNumberFormat="1" applyFont="1" applyAlignment="1">
      <alignment horizontal="center" vertical="center" wrapText="1"/>
      <protection/>
    </xf>
    <xf numFmtId="37" fontId="138" fillId="0" borderId="0" xfId="60" applyFont="1" applyFill="1" applyBorder="1" applyAlignment="1" applyProtection="1">
      <alignment horizontal="left"/>
      <protection/>
    </xf>
    <xf numFmtId="37" fontId="139" fillId="0" borderId="0" xfId="60" applyFont="1" applyFill="1" applyBorder="1" applyAlignment="1" applyProtection="1">
      <alignment horizontal="left"/>
      <protection/>
    </xf>
    <xf numFmtId="37" fontId="138" fillId="0" borderId="25" xfId="60" applyFont="1" applyFill="1" applyBorder="1" applyAlignment="1" applyProtection="1">
      <alignment horizontal="left"/>
      <protection/>
    </xf>
    <xf numFmtId="37" fontId="138" fillId="0" borderId="0" xfId="60" applyFont="1" applyFill="1" applyBorder="1" applyAlignment="1" applyProtection="1">
      <alignment horizontal="left" vertical="center"/>
      <protection/>
    </xf>
    <xf numFmtId="37" fontId="140" fillId="0" borderId="18" xfId="60" applyFont="1" applyFill="1" applyBorder="1" applyAlignment="1" applyProtection="1">
      <alignment horizontal="center" vertical="center"/>
      <protection/>
    </xf>
    <xf numFmtId="0" fontId="3" fillId="0" borderId="179" xfId="63" applyNumberFormat="1" applyFont="1" applyBorder="1" quotePrefix="1">
      <alignment/>
      <protection/>
    </xf>
    <xf numFmtId="3" fontId="3" fillId="0" borderId="123" xfId="63" applyNumberFormat="1" applyFont="1" applyBorder="1">
      <alignment/>
      <protection/>
    </xf>
    <xf numFmtId="3" fontId="3" fillId="0" borderId="140" xfId="63" applyNumberFormat="1" applyFont="1" applyBorder="1">
      <alignment/>
      <protection/>
    </xf>
    <xf numFmtId="10" fontId="3" fillId="0" borderId="122" xfId="63" applyNumberFormat="1" applyFont="1" applyBorder="1">
      <alignment/>
      <protection/>
    </xf>
    <xf numFmtId="2" fontId="3" fillId="0" borderId="124" xfId="63" applyNumberFormat="1" applyFont="1" applyBorder="1" applyAlignment="1">
      <alignment horizontal="right"/>
      <protection/>
    </xf>
    <xf numFmtId="2" fontId="3" fillId="0" borderId="124" xfId="63" applyNumberFormat="1" applyFont="1" applyBorder="1">
      <alignment/>
      <protection/>
    </xf>
    <xf numFmtId="37" fontId="140" fillId="0" borderId="18" xfId="60" applyFont="1" applyFill="1" applyBorder="1" applyAlignment="1" applyProtection="1">
      <alignment horizontal="center" vertical="center"/>
      <protection/>
    </xf>
    <xf numFmtId="0" fontId="38" fillId="39" borderId="180" xfId="56" applyFont="1" applyFill="1" applyBorder="1" applyAlignment="1">
      <alignment horizontal="center"/>
      <protection/>
    </xf>
    <xf numFmtId="0" fontId="38" fillId="39" borderId="181" xfId="56" applyFont="1" applyFill="1" applyBorder="1" applyAlignment="1">
      <alignment horizontal="center"/>
      <protection/>
    </xf>
    <xf numFmtId="0" fontId="141" fillId="39" borderId="18" xfId="56" applyFont="1" applyFill="1" applyBorder="1" applyAlignment="1">
      <alignment horizontal="center"/>
      <protection/>
    </xf>
    <xf numFmtId="0" fontId="141" fillId="39" borderId="17" xfId="56" applyFont="1" applyFill="1" applyBorder="1" applyAlignment="1">
      <alignment horizontal="center"/>
      <protection/>
    </xf>
    <xf numFmtId="0" fontId="39" fillId="39" borderId="18" xfId="56" applyFont="1" applyFill="1" applyBorder="1" applyAlignment="1">
      <alignment horizontal="center"/>
      <protection/>
    </xf>
    <xf numFmtId="0" fontId="39" fillId="39" borderId="17" xfId="56" applyFont="1" applyFill="1" applyBorder="1" applyAlignment="1">
      <alignment horizontal="center"/>
      <protection/>
    </xf>
    <xf numFmtId="37" fontId="142" fillId="37" borderId="182" xfId="45" applyNumberFormat="1" applyFont="1" applyFill="1" applyBorder="1" applyAlignment="1" applyProtection="1">
      <alignment horizontal="center"/>
      <protection/>
    </xf>
    <xf numFmtId="37" fontId="142" fillId="37" borderId="183" xfId="45" applyNumberFormat="1" applyFont="1" applyFill="1" applyBorder="1" applyAlignment="1" applyProtection="1">
      <alignment horizontal="center"/>
      <protection/>
    </xf>
    <xf numFmtId="37" fontId="16" fillId="35" borderId="36" xfId="60" applyFont="1" applyFill="1" applyBorder="1" applyAlignment="1" applyProtection="1">
      <alignment horizontal="center" vertical="center"/>
      <protection/>
    </xf>
    <xf numFmtId="37" fontId="16" fillId="35" borderId="163" xfId="60" applyFont="1" applyFill="1" applyBorder="1" applyAlignment="1" applyProtection="1">
      <alignment horizontal="center" vertical="center"/>
      <protection/>
    </xf>
    <xf numFmtId="37" fontId="13" fillId="35" borderId="36" xfId="60" applyFont="1" applyFill="1" applyBorder="1" applyAlignment="1">
      <alignment horizontal="center" vertical="center"/>
      <protection/>
    </xf>
    <xf numFmtId="37" fontId="14" fillId="35" borderId="14" xfId="60" applyFont="1" applyFill="1" applyBorder="1" applyAlignment="1">
      <alignment horizontal="center" vertical="center"/>
      <protection/>
    </xf>
    <xf numFmtId="37" fontId="13" fillId="35" borderId="171" xfId="60" applyFont="1" applyFill="1" applyBorder="1" applyAlignment="1">
      <alignment horizontal="center" vertical="center" wrapText="1"/>
      <protection/>
    </xf>
    <xf numFmtId="37" fontId="14" fillId="35" borderId="12" xfId="60" applyFont="1" applyFill="1" applyBorder="1" applyAlignment="1">
      <alignment horizontal="center" vertical="center" wrapText="1"/>
      <protection/>
    </xf>
    <xf numFmtId="37" fontId="16" fillId="35" borderId="36" xfId="60" applyFont="1" applyFill="1" applyBorder="1" applyAlignment="1">
      <alignment horizontal="center" vertical="center"/>
      <protection/>
    </xf>
    <xf numFmtId="37" fontId="16" fillId="35" borderId="163" xfId="60" applyFont="1" applyFill="1" applyBorder="1" applyAlignment="1">
      <alignment horizontal="center" vertical="center"/>
      <protection/>
    </xf>
    <xf numFmtId="37" fontId="16" fillId="35" borderId="18" xfId="60" applyFont="1" applyFill="1" applyBorder="1" applyAlignment="1">
      <alignment horizontal="center" vertical="center"/>
      <protection/>
    </xf>
    <xf numFmtId="37" fontId="16" fillId="35" borderId="0" xfId="60" applyFont="1" applyFill="1" applyBorder="1" applyAlignment="1">
      <alignment horizontal="center" vertical="center"/>
      <protection/>
    </xf>
    <xf numFmtId="37" fontId="16" fillId="35" borderId="35" xfId="60" applyFont="1" applyFill="1" applyBorder="1" applyAlignment="1" applyProtection="1">
      <alignment horizontal="center" vertical="center"/>
      <protection/>
    </xf>
    <xf numFmtId="37" fontId="140" fillId="0" borderId="18" xfId="60" applyFont="1" applyFill="1" applyBorder="1" applyAlignment="1" applyProtection="1">
      <alignment horizontal="center" vertical="center"/>
      <protection/>
    </xf>
    <xf numFmtId="37" fontId="21" fillId="40" borderId="0" xfId="45" applyNumberFormat="1" applyFont="1" applyFill="1" applyBorder="1" applyAlignment="1" applyProtection="1">
      <alignment horizontal="center"/>
      <protection/>
    </xf>
    <xf numFmtId="37" fontId="16" fillId="35" borderId="30" xfId="60" applyFont="1" applyFill="1" applyBorder="1" applyAlignment="1">
      <alignment horizontal="center" vertical="center"/>
      <protection/>
    </xf>
    <xf numFmtId="0" fontId="10" fillId="0" borderId="15" xfId="55" applyBorder="1" applyAlignment="1">
      <alignment horizontal="center" vertical="center"/>
      <protection/>
    </xf>
    <xf numFmtId="0" fontId="10" fillId="0" borderId="10" xfId="55" applyBorder="1" applyAlignment="1">
      <alignment horizontal="center" vertical="center"/>
      <protection/>
    </xf>
    <xf numFmtId="37" fontId="17" fillId="35" borderId="151" xfId="60" applyFont="1" applyFill="1" applyBorder="1" applyAlignment="1">
      <alignment horizontal="center" vertical="center"/>
      <protection/>
    </xf>
    <xf numFmtId="0" fontId="15" fillId="0" borderId="86" xfId="55" applyFont="1" applyBorder="1" applyAlignment="1">
      <alignment horizontal="center" vertical="center"/>
      <protection/>
    </xf>
    <xf numFmtId="37" fontId="19" fillId="35" borderId="36" xfId="60" applyFont="1" applyFill="1" applyBorder="1" applyAlignment="1">
      <alignment horizontal="center" vertical="center"/>
      <protection/>
    </xf>
    <xf numFmtId="37" fontId="19" fillId="35" borderId="163" xfId="60" applyFont="1" applyFill="1" applyBorder="1" applyAlignment="1">
      <alignment horizontal="center" vertical="center"/>
      <protection/>
    </xf>
    <xf numFmtId="37" fontId="19" fillId="35" borderId="35" xfId="60" applyFont="1" applyFill="1" applyBorder="1" applyAlignment="1">
      <alignment horizontal="center" vertical="center"/>
      <protection/>
    </xf>
    <xf numFmtId="37" fontId="19" fillId="35" borderId="18" xfId="60" applyFont="1" applyFill="1" applyBorder="1" applyAlignment="1">
      <alignment horizontal="center" vertical="center"/>
      <protection/>
    </xf>
    <xf numFmtId="37" fontId="19" fillId="35" borderId="0" xfId="60" applyFont="1" applyFill="1" applyBorder="1" applyAlignment="1">
      <alignment horizontal="center" vertical="center"/>
      <protection/>
    </xf>
    <xf numFmtId="37" fontId="19" fillId="35" borderId="17" xfId="60" applyFont="1" applyFill="1" applyBorder="1" applyAlignment="1">
      <alignment horizontal="center" vertical="center"/>
      <protection/>
    </xf>
    <xf numFmtId="37" fontId="143" fillId="0" borderId="18" xfId="60" applyFont="1" applyBorder="1">
      <alignment/>
      <protection/>
    </xf>
    <xf numFmtId="37" fontId="143" fillId="0" borderId="23" xfId="60" applyFont="1" applyBorder="1">
      <alignment/>
      <protection/>
    </xf>
    <xf numFmtId="37" fontId="13" fillId="35" borderId="18" xfId="60" applyFont="1" applyFill="1" applyBorder="1" applyAlignment="1">
      <alignment horizontal="center"/>
      <protection/>
    </xf>
    <xf numFmtId="37" fontId="13" fillId="35" borderId="17" xfId="60" applyFont="1" applyFill="1" applyBorder="1" applyAlignment="1">
      <alignment horizontal="center"/>
      <protection/>
    </xf>
    <xf numFmtId="37" fontId="16" fillId="35" borderId="35" xfId="60" applyFont="1" applyFill="1" applyBorder="1" applyAlignment="1">
      <alignment horizontal="center" vertical="center"/>
      <protection/>
    </xf>
    <xf numFmtId="37" fontId="16" fillId="35" borderId="17" xfId="60" applyFont="1" applyFill="1" applyBorder="1" applyAlignment="1">
      <alignment horizontal="center" vertical="center"/>
      <protection/>
    </xf>
    <xf numFmtId="49" fontId="13" fillId="35" borderId="175" xfId="63" applyNumberFormat="1" applyFont="1" applyFill="1" applyBorder="1" applyAlignment="1">
      <alignment horizontal="center" vertical="center" wrapText="1"/>
      <protection/>
    </xf>
    <xf numFmtId="0" fontId="13" fillId="35" borderId="184" xfId="63" applyNumberFormat="1" applyFont="1" applyFill="1" applyBorder="1" applyAlignment="1">
      <alignment horizontal="center" vertical="center" wrapText="1"/>
      <protection/>
    </xf>
    <xf numFmtId="0" fontId="13" fillId="35" borderId="185" xfId="63" applyNumberFormat="1" applyFont="1" applyFill="1" applyBorder="1" applyAlignment="1">
      <alignment horizontal="center" vertical="center" wrapText="1"/>
      <protection/>
    </xf>
    <xf numFmtId="49" fontId="13" fillId="35" borderId="184" xfId="63" applyNumberFormat="1" applyFont="1" applyFill="1" applyBorder="1" applyAlignment="1">
      <alignment horizontal="center" vertical="center" wrapText="1"/>
      <protection/>
    </xf>
    <xf numFmtId="49" fontId="13" fillId="35" borderId="185" xfId="63" applyNumberFormat="1" applyFont="1" applyFill="1" applyBorder="1" applyAlignment="1">
      <alignment horizontal="center" vertical="center" wrapText="1"/>
      <protection/>
    </xf>
    <xf numFmtId="1" fontId="12" fillId="35" borderId="186" xfId="63" applyNumberFormat="1" applyFont="1" applyFill="1" applyBorder="1" applyAlignment="1">
      <alignment horizontal="center" vertical="center" wrapText="1"/>
      <protection/>
    </xf>
    <xf numFmtId="1" fontId="12" fillId="35" borderId="187" xfId="63" applyNumberFormat="1" applyFont="1" applyFill="1" applyBorder="1" applyAlignment="1">
      <alignment horizontal="center" vertical="center" wrapText="1"/>
      <protection/>
    </xf>
    <xf numFmtId="1" fontId="12" fillId="35" borderId="40" xfId="63" applyNumberFormat="1" applyFont="1" applyFill="1" applyBorder="1" applyAlignment="1">
      <alignment horizontal="center" vertical="center" wrapText="1"/>
      <protection/>
    </xf>
    <xf numFmtId="49" fontId="5" fillId="35" borderId="188" xfId="63" applyNumberFormat="1" applyFont="1" applyFill="1" applyBorder="1" applyAlignment="1">
      <alignment horizontal="center" vertical="center" wrapText="1"/>
      <protection/>
    </xf>
    <xf numFmtId="49" fontId="5" fillId="35" borderId="39" xfId="63" applyNumberFormat="1" applyFont="1" applyFill="1" applyBorder="1" applyAlignment="1">
      <alignment horizontal="center" vertical="center" wrapText="1"/>
      <protection/>
    </xf>
    <xf numFmtId="49" fontId="5" fillId="35" borderId="189" xfId="63" applyNumberFormat="1" applyFont="1" applyFill="1" applyBorder="1" applyAlignment="1">
      <alignment horizontal="center" vertical="center" wrapText="1"/>
      <protection/>
    </xf>
    <xf numFmtId="49" fontId="5" fillId="35" borderId="38" xfId="63" applyNumberFormat="1" applyFont="1" applyFill="1" applyBorder="1" applyAlignment="1">
      <alignment horizontal="center" vertical="center" wrapText="1"/>
      <protection/>
    </xf>
    <xf numFmtId="37" fontId="25" fillId="40" borderId="175" xfId="45" applyNumberFormat="1" applyFont="1" applyFill="1" applyBorder="1" applyAlignment="1" applyProtection="1">
      <alignment horizontal="center"/>
      <protection/>
    </xf>
    <xf numFmtId="37" fontId="25" fillId="40" borderId="184" xfId="45" applyNumberFormat="1" applyFont="1" applyFill="1" applyBorder="1" applyAlignment="1" applyProtection="1">
      <alignment horizontal="center"/>
      <protection/>
    </xf>
    <xf numFmtId="37" fontId="25" fillId="40" borderId="172" xfId="45" applyNumberFormat="1" applyFont="1" applyFill="1" applyBorder="1" applyAlignment="1" applyProtection="1">
      <alignment horizontal="center"/>
      <protection/>
    </xf>
    <xf numFmtId="0" fontId="5" fillId="35" borderId="175" xfId="63" applyFont="1" applyFill="1" applyBorder="1" applyAlignment="1">
      <alignment horizontal="center"/>
      <protection/>
    </xf>
    <xf numFmtId="0" fontId="5" fillId="35" borderId="184" xfId="63" applyFont="1" applyFill="1" applyBorder="1" applyAlignment="1">
      <alignment horizontal="center"/>
      <protection/>
    </xf>
    <xf numFmtId="0" fontId="5" fillId="35" borderId="25" xfId="63" applyFont="1" applyFill="1" applyBorder="1" applyAlignment="1">
      <alignment horizontal="center"/>
      <protection/>
    </xf>
    <xf numFmtId="0" fontId="5" fillId="35" borderId="190" xfId="63" applyFont="1" applyFill="1" applyBorder="1" applyAlignment="1">
      <alignment horizontal="center"/>
      <protection/>
    </xf>
    <xf numFmtId="0" fontId="5" fillId="35" borderId="172" xfId="63" applyFont="1" applyFill="1" applyBorder="1" applyAlignment="1">
      <alignment horizontal="center"/>
      <protection/>
    </xf>
    <xf numFmtId="0" fontId="19" fillId="35" borderId="186" xfId="63" applyFont="1" applyFill="1" applyBorder="1" applyAlignment="1">
      <alignment horizontal="center" vertical="center"/>
      <protection/>
    </xf>
    <xf numFmtId="0" fontId="19" fillId="35" borderId="25" xfId="63" applyFont="1" applyFill="1" applyBorder="1" applyAlignment="1">
      <alignment horizontal="center" vertical="center"/>
      <protection/>
    </xf>
    <xf numFmtId="0" fontId="19" fillId="35" borderId="190" xfId="63" applyFont="1" applyFill="1" applyBorder="1" applyAlignment="1">
      <alignment horizontal="center" vertical="center"/>
      <protection/>
    </xf>
    <xf numFmtId="0" fontId="16" fillId="35" borderId="40" xfId="63" applyFont="1" applyFill="1" applyBorder="1" applyAlignment="1">
      <alignment horizontal="center" vertical="center"/>
      <protection/>
    </xf>
    <xf numFmtId="0" fontId="16" fillId="35" borderId="20" xfId="63" applyFont="1" applyFill="1" applyBorder="1" applyAlignment="1">
      <alignment horizontal="center" vertical="center"/>
      <protection/>
    </xf>
    <xf numFmtId="0" fontId="16" fillId="35" borderId="191" xfId="63" applyFont="1" applyFill="1" applyBorder="1" applyAlignment="1">
      <alignment horizontal="center" vertical="center"/>
      <protection/>
    </xf>
    <xf numFmtId="49" fontId="12" fillId="35" borderId="175" xfId="63" applyNumberFormat="1" applyFont="1" applyFill="1" applyBorder="1" applyAlignment="1">
      <alignment horizontal="center" vertical="center" wrapText="1"/>
      <protection/>
    </xf>
    <xf numFmtId="49" fontId="12" fillId="35" borderId="184" xfId="63" applyNumberFormat="1" applyFont="1" applyFill="1" applyBorder="1" applyAlignment="1">
      <alignment horizontal="center" vertical="center" wrapText="1"/>
      <protection/>
    </xf>
    <xf numFmtId="49" fontId="12" fillId="35" borderId="185" xfId="63" applyNumberFormat="1" applyFont="1" applyFill="1" applyBorder="1" applyAlignment="1">
      <alignment horizontal="center" vertical="center" wrapText="1"/>
      <protection/>
    </xf>
    <xf numFmtId="1" fontId="5" fillId="35" borderId="186" xfId="63" applyNumberFormat="1" applyFont="1" applyFill="1" applyBorder="1" applyAlignment="1">
      <alignment horizontal="center" vertical="center" wrapText="1"/>
      <protection/>
    </xf>
    <xf numFmtId="1" fontId="5" fillId="35" borderId="187" xfId="63" applyNumberFormat="1" applyFont="1" applyFill="1" applyBorder="1" applyAlignment="1">
      <alignment horizontal="center" vertical="center" wrapText="1"/>
      <protection/>
    </xf>
    <xf numFmtId="1" fontId="5" fillId="35" borderId="40" xfId="63" applyNumberFormat="1" applyFont="1" applyFill="1" applyBorder="1" applyAlignment="1">
      <alignment horizontal="center" vertical="center" wrapText="1"/>
      <protection/>
    </xf>
    <xf numFmtId="49" fontId="13" fillId="35" borderId="45" xfId="57" applyNumberFormat="1" applyFont="1" applyFill="1" applyBorder="1" applyAlignment="1">
      <alignment horizontal="center" vertical="center" wrapText="1"/>
      <protection/>
    </xf>
    <xf numFmtId="49" fontId="13" fillId="35" borderId="156" xfId="57" applyNumberFormat="1" applyFont="1" applyFill="1" applyBorder="1" applyAlignment="1">
      <alignment horizontal="center" vertical="center" wrapText="1"/>
      <protection/>
    </xf>
    <xf numFmtId="49" fontId="13" fillId="35" borderId="192" xfId="57" applyNumberFormat="1" applyFont="1" applyFill="1" applyBorder="1" applyAlignment="1">
      <alignment horizontal="center" vertical="center" wrapText="1"/>
      <protection/>
    </xf>
    <xf numFmtId="49" fontId="13" fillId="35" borderId="193" xfId="57" applyNumberFormat="1" applyFont="1" applyFill="1" applyBorder="1" applyAlignment="1">
      <alignment horizontal="center" vertical="center" wrapText="1"/>
      <protection/>
    </xf>
    <xf numFmtId="49" fontId="16" fillId="35" borderId="194" xfId="57" applyNumberFormat="1" applyFont="1" applyFill="1" applyBorder="1" applyAlignment="1">
      <alignment horizontal="center" vertical="center" wrapText="1"/>
      <protection/>
    </xf>
    <xf numFmtId="0" fontId="29" fillId="0" borderId="169" xfId="57" applyFont="1" applyBorder="1" applyAlignment="1">
      <alignment horizontal="center" vertical="center" wrapText="1"/>
      <protection/>
    </xf>
    <xf numFmtId="49" fontId="13" fillId="35" borderId="195" xfId="57" applyNumberFormat="1" applyFont="1" applyFill="1" applyBorder="1" applyAlignment="1">
      <alignment horizontal="center" vertical="center" wrapText="1"/>
      <protection/>
    </xf>
    <xf numFmtId="49" fontId="13" fillId="35" borderId="196" xfId="57" applyNumberFormat="1" applyFont="1" applyFill="1" applyBorder="1" applyAlignment="1">
      <alignment horizontal="center" vertical="center" wrapText="1"/>
      <protection/>
    </xf>
    <xf numFmtId="37" fontId="32" fillId="40" borderId="175" xfId="46" applyNumberFormat="1" applyFont="1" applyFill="1" applyBorder="1" applyAlignment="1">
      <alignment horizontal="center"/>
    </xf>
    <xf numFmtId="37" fontId="32" fillId="40" borderId="172" xfId="46" applyNumberFormat="1" applyFont="1" applyFill="1" applyBorder="1" applyAlignment="1">
      <alignment horizontal="center"/>
    </xf>
    <xf numFmtId="0" fontId="19" fillId="35" borderId="36" xfId="57" applyFont="1" applyFill="1" applyBorder="1" applyAlignment="1">
      <alignment horizontal="center" vertical="center"/>
      <protection/>
    </xf>
    <xf numFmtId="0" fontId="19" fillId="35" borderId="163" xfId="57" applyFont="1" applyFill="1" applyBorder="1" applyAlignment="1">
      <alignment horizontal="center" vertical="center"/>
      <protection/>
    </xf>
    <xf numFmtId="0" fontId="19" fillId="35" borderId="35" xfId="57" applyFont="1" applyFill="1" applyBorder="1" applyAlignment="1">
      <alignment horizontal="center" vertical="center"/>
      <protection/>
    </xf>
    <xf numFmtId="1" fontId="13" fillId="35" borderId="197" xfId="57" applyNumberFormat="1" applyFont="1" applyFill="1" applyBorder="1" applyAlignment="1">
      <alignment horizontal="center" vertical="center" wrapText="1"/>
      <protection/>
    </xf>
    <xf numFmtId="0" fontId="14" fillId="35" borderId="70" xfId="57" applyFont="1" applyFill="1" applyBorder="1" applyAlignment="1">
      <alignment vertical="center"/>
      <protection/>
    </xf>
    <xf numFmtId="0" fontId="14" fillId="35" borderId="198" xfId="57" applyFont="1" applyFill="1" applyBorder="1" applyAlignment="1">
      <alignment vertical="center"/>
      <protection/>
    </xf>
    <xf numFmtId="0" fontId="14" fillId="35" borderId="62" xfId="57" applyFont="1" applyFill="1" applyBorder="1" applyAlignment="1">
      <alignment vertical="center"/>
      <protection/>
    </xf>
    <xf numFmtId="1" fontId="16" fillId="35" borderId="199" xfId="57" applyNumberFormat="1" applyFont="1" applyFill="1" applyBorder="1" applyAlignment="1">
      <alignment horizontal="center" vertical="center" wrapText="1"/>
      <protection/>
    </xf>
    <xf numFmtId="1" fontId="16" fillId="35" borderId="200" xfId="57" applyNumberFormat="1" applyFont="1" applyFill="1" applyBorder="1" applyAlignment="1">
      <alignment horizontal="center" vertical="center" wrapText="1"/>
      <protection/>
    </xf>
    <xf numFmtId="0" fontId="28" fillId="35" borderId="55" xfId="57" applyFont="1" applyFill="1" applyBorder="1" applyAlignment="1">
      <alignment horizontal="center" vertical="center" wrapText="1"/>
      <protection/>
    </xf>
    <xf numFmtId="49" fontId="16" fillId="35" borderId="54" xfId="57" applyNumberFormat="1" applyFont="1" applyFill="1" applyBorder="1" applyAlignment="1">
      <alignment horizontal="center" vertical="center" wrapText="1"/>
      <protection/>
    </xf>
    <xf numFmtId="49" fontId="16" fillId="35" borderId="52" xfId="57" applyNumberFormat="1" applyFont="1" applyFill="1" applyBorder="1" applyAlignment="1">
      <alignment horizontal="center" vertical="center" wrapText="1"/>
      <protection/>
    </xf>
    <xf numFmtId="49" fontId="16" fillId="35" borderId="201" xfId="57" applyNumberFormat="1" applyFont="1" applyFill="1" applyBorder="1" applyAlignment="1">
      <alignment horizontal="center" vertical="center" wrapText="1"/>
      <protection/>
    </xf>
    <xf numFmtId="49" fontId="13" fillId="35" borderId="202" xfId="57" applyNumberFormat="1" applyFont="1" applyFill="1" applyBorder="1" applyAlignment="1">
      <alignment horizontal="center" vertical="center" wrapText="1"/>
      <protection/>
    </xf>
    <xf numFmtId="0" fontId="16" fillId="35" borderId="14" xfId="57" applyFont="1" applyFill="1" applyBorder="1" applyAlignment="1">
      <alignment horizontal="center" vertical="center"/>
      <protection/>
    </xf>
    <xf numFmtId="0" fontId="16" fillId="35" borderId="11" xfId="57" applyFont="1" applyFill="1" applyBorder="1" applyAlignment="1">
      <alignment horizontal="center" vertical="center"/>
      <protection/>
    </xf>
    <xf numFmtId="0" fontId="16" fillId="35" borderId="13" xfId="57" applyFont="1" applyFill="1" applyBorder="1" applyAlignment="1">
      <alignment horizontal="center" vertical="center"/>
      <protection/>
    </xf>
    <xf numFmtId="49" fontId="16" fillId="35" borderId="185" xfId="57" applyNumberFormat="1" applyFont="1" applyFill="1" applyBorder="1" applyAlignment="1">
      <alignment horizontal="center" vertical="center" wrapText="1"/>
      <protection/>
    </xf>
    <xf numFmtId="0" fontId="17" fillId="35" borderId="129" xfId="57" applyFont="1" applyFill="1" applyBorder="1" applyAlignment="1">
      <alignment horizontal="center"/>
      <protection/>
    </xf>
    <xf numFmtId="0" fontId="17" fillId="35" borderId="203" xfId="57" applyFont="1" applyFill="1" applyBorder="1" applyAlignment="1">
      <alignment horizontal="center"/>
      <protection/>
    </xf>
    <xf numFmtId="0" fontId="17" fillId="35" borderId="178" xfId="57" applyFont="1" applyFill="1" applyBorder="1" applyAlignment="1">
      <alignment horizontal="center"/>
      <protection/>
    </xf>
    <xf numFmtId="0" fontId="17" fillId="35" borderId="204" xfId="57" applyFont="1" applyFill="1" applyBorder="1" applyAlignment="1">
      <alignment horizontal="center"/>
      <protection/>
    </xf>
    <xf numFmtId="0" fontId="17" fillId="35" borderId="205" xfId="57" applyFont="1" applyFill="1" applyBorder="1" applyAlignment="1">
      <alignment horizontal="center"/>
      <protection/>
    </xf>
    <xf numFmtId="0" fontId="34" fillId="35" borderId="18" xfId="57" applyFont="1" applyFill="1" applyBorder="1" applyAlignment="1">
      <alignment horizontal="center" vertical="center"/>
      <protection/>
    </xf>
    <xf numFmtId="0" fontId="34" fillId="35" borderId="0" xfId="57" applyFont="1" applyFill="1" applyBorder="1" applyAlignment="1">
      <alignment horizontal="center" vertical="center"/>
      <protection/>
    </xf>
    <xf numFmtId="0" fontId="34" fillId="35" borderId="17" xfId="57" applyFont="1" applyFill="1" applyBorder="1" applyAlignment="1">
      <alignment horizontal="center" vertical="center"/>
      <protection/>
    </xf>
    <xf numFmtId="0" fontId="12" fillId="35" borderId="175" xfId="63" applyFont="1" applyFill="1" applyBorder="1" applyAlignment="1">
      <alignment horizontal="center"/>
      <protection/>
    </xf>
    <xf numFmtId="0" fontId="12" fillId="35" borderId="184" xfId="63" applyFont="1" applyFill="1" applyBorder="1" applyAlignment="1">
      <alignment horizontal="center"/>
      <protection/>
    </xf>
    <xf numFmtId="0" fontId="12" fillId="35" borderId="25" xfId="63" applyFont="1" applyFill="1" applyBorder="1" applyAlignment="1">
      <alignment horizontal="center"/>
      <protection/>
    </xf>
    <xf numFmtId="0" fontId="12" fillId="35" borderId="190" xfId="63" applyFont="1" applyFill="1" applyBorder="1" applyAlignment="1">
      <alignment horizontal="center"/>
      <protection/>
    </xf>
    <xf numFmtId="0" fontId="12" fillId="35" borderId="172" xfId="63" applyFont="1" applyFill="1" applyBorder="1" applyAlignment="1">
      <alignment horizontal="center"/>
      <protection/>
    </xf>
    <xf numFmtId="0" fontId="34" fillId="35" borderId="36" xfId="64" applyFont="1" applyFill="1" applyBorder="1" applyAlignment="1">
      <alignment horizontal="center" vertical="center"/>
      <protection/>
    </xf>
    <xf numFmtId="0" fontId="34" fillId="35" borderId="163" xfId="64" applyFont="1" applyFill="1" applyBorder="1" applyAlignment="1">
      <alignment horizontal="center" vertical="center"/>
      <protection/>
    </xf>
    <xf numFmtId="0" fontId="34" fillId="35" borderId="35" xfId="64" applyFont="1" applyFill="1" applyBorder="1" applyAlignment="1">
      <alignment horizontal="center" vertical="center"/>
      <protection/>
    </xf>
    <xf numFmtId="1" fontId="13" fillId="35" borderId="186" xfId="63" applyNumberFormat="1" applyFont="1" applyFill="1" applyBorder="1" applyAlignment="1">
      <alignment horizontal="center" vertical="center" wrapText="1"/>
      <protection/>
    </xf>
    <xf numFmtId="1" fontId="13" fillId="35" borderId="187" xfId="63" applyNumberFormat="1" applyFont="1" applyFill="1" applyBorder="1" applyAlignment="1">
      <alignment horizontal="center" vertical="center" wrapText="1"/>
      <protection/>
    </xf>
    <xf numFmtId="1" fontId="13" fillId="35" borderId="40" xfId="63" applyNumberFormat="1" applyFont="1" applyFill="1" applyBorder="1" applyAlignment="1">
      <alignment horizontal="center" vertical="center" wrapText="1"/>
      <protection/>
    </xf>
    <xf numFmtId="0" fontId="34" fillId="35" borderId="23" xfId="64" applyFont="1" applyFill="1" applyBorder="1" applyAlignment="1">
      <alignment horizontal="center" vertical="center"/>
      <protection/>
    </xf>
    <xf numFmtId="0" fontId="34" fillId="35" borderId="20" xfId="64" applyFont="1" applyFill="1" applyBorder="1" applyAlignment="1">
      <alignment horizontal="center" vertical="center"/>
      <protection/>
    </xf>
    <xf numFmtId="0" fontId="34" fillId="35" borderId="22" xfId="64" applyFont="1" applyFill="1" applyBorder="1" applyAlignment="1">
      <alignment horizontal="center" vertical="center"/>
      <protection/>
    </xf>
    <xf numFmtId="37" fontId="35" fillId="40" borderId="175" xfId="45" applyNumberFormat="1" applyFont="1" applyFill="1" applyBorder="1" applyAlignment="1" applyProtection="1">
      <alignment horizontal="center"/>
      <protection/>
    </xf>
    <xf numFmtId="37" fontId="35" fillId="40" borderId="184" xfId="45" applyNumberFormat="1" applyFont="1" applyFill="1" applyBorder="1" applyAlignment="1" applyProtection="1">
      <alignment horizontal="center"/>
      <protection/>
    </xf>
    <xf numFmtId="37" fontId="35" fillId="40" borderId="172" xfId="45" applyNumberFormat="1" applyFont="1" applyFill="1" applyBorder="1" applyAlignment="1" applyProtection="1">
      <alignment horizontal="center"/>
      <protection/>
    </xf>
    <xf numFmtId="0" fontId="13" fillId="35" borderId="175" xfId="63" applyFont="1" applyFill="1" applyBorder="1" applyAlignment="1">
      <alignment horizontal="center" vertical="center"/>
      <protection/>
    </xf>
    <xf numFmtId="0" fontId="13" fillId="35" borderId="184" xfId="63" applyFont="1" applyFill="1" applyBorder="1" applyAlignment="1">
      <alignment horizontal="center" vertical="center"/>
      <protection/>
    </xf>
    <xf numFmtId="0" fontId="13" fillId="35" borderId="25" xfId="63" applyFont="1" applyFill="1" applyBorder="1" applyAlignment="1">
      <alignment horizontal="center" vertical="center"/>
      <protection/>
    </xf>
    <xf numFmtId="0" fontId="13" fillId="35" borderId="190" xfId="63" applyFont="1" applyFill="1" applyBorder="1" applyAlignment="1">
      <alignment horizontal="center" vertical="center"/>
      <protection/>
    </xf>
    <xf numFmtId="0" fontId="13" fillId="35" borderId="172" xfId="63" applyFont="1" applyFill="1" applyBorder="1" applyAlignment="1">
      <alignment horizontal="center" vertical="center"/>
      <protection/>
    </xf>
    <xf numFmtId="1" fontId="13" fillId="35" borderId="28" xfId="63" applyNumberFormat="1" applyFont="1" applyFill="1" applyBorder="1" applyAlignment="1">
      <alignment horizontal="center" vertical="center" wrapText="1"/>
      <protection/>
    </xf>
    <xf numFmtId="1" fontId="13" fillId="35" borderId="18" xfId="63" applyNumberFormat="1" applyFont="1" applyFill="1" applyBorder="1" applyAlignment="1">
      <alignment horizontal="center" vertical="center" wrapText="1"/>
      <protection/>
    </xf>
    <xf numFmtId="1" fontId="13" fillId="35" borderId="23" xfId="63" applyNumberFormat="1" applyFont="1" applyFill="1" applyBorder="1" applyAlignment="1">
      <alignment horizontal="center" vertical="center" wrapText="1"/>
      <protection/>
    </xf>
    <xf numFmtId="49" fontId="13" fillId="35" borderId="177" xfId="57" applyNumberFormat="1" applyFont="1" applyFill="1" applyBorder="1" applyAlignment="1">
      <alignment horizontal="center" vertical="center" wrapText="1"/>
      <protection/>
    </xf>
    <xf numFmtId="49" fontId="13" fillId="35" borderId="157" xfId="57" applyNumberFormat="1" applyFont="1" applyFill="1" applyBorder="1" applyAlignment="1">
      <alignment horizontal="center" vertical="center" wrapText="1"/>
      <protection/>
    </xf>
    <xf numFmtId="49" fontId="13" fillId="35" borderId="206" xfId="57" applyNumberFormat="1" applyFont="1" applyFill="1" applyBorder="1" applyAlignment="1">
      <alignment horizontal="center" vertical="center" wrapText="1"/>
      <protection/>
    </xf>
    <xf numFmtId="49" fontId="16" fillId="35" borderId="207" xfId="57" applyNumberFormat="1" applyFont="1" applyFill="1" applyBorder="1" applyAlignment="1">
      <alignment horizontal="center" vertical="center" wrapText="1"/>
      <protection/>
    </xf>
    <xf numFmtId="0" fontId="29" fillId="0" borderId="208" xfId="57" applyFont="1" applyBorder="1" applyAlignment="1">
      <alignment horizontal="center" vertical="center" wrapText="1"/>
      <protection/>
    </xf>
    <xf numFmtId="0" fontId="34" fillId="35" borderId="36" xfId="57" applyFont="1" applyFill="1" applyBorder="1" applyAlignment="1">
      <alignment horizontal="center" vertical="center"/>
      <protection/>
    </xf>
    <xf numFmtId="0" fontId="34" fillId="35" borderId="163" xfId="57" applyFont="1" applyFill="1" applyBorder="1" applyAlignment="1">
      <alignment horizontal="center" vertical="center"/>
      <protection/>
    </xf>
    <xf numFmtId="0" fontId="34" fillId="35" borderId="35" xfId="57" applyFont="1" applyFill="1" applyBorder="1" applyAlignment="1">
      <alignment horizontal="center" vertical="center"/>
      <protection/>
    </xf>
    <xf numFmtId="1" fontId="12" fillId="35" borderId="118" xfId="57" applyNumberFormat="1" applyFont="1" applyFill="1" applyBorder="1" applyAlignment="1">
      <alignment horizontal="center" vertical="center" wrapText="1"/>
      <protection/>
    </xf>
    <xf numFmtId="1" fontId="12" fillId="35" borderId="145" xfId="57" applyNumberFormat="1" applyFont="1" applyFill="1" applyBorder="1" applyAlignment="1">
      <alignment horizontal="center" vertical="center" wrapText="1"/>
      <protection/>
    </xf>
    <xf numFmtId="0" fontId="6" fillId="35" borderId="209" xfId="57" applyFont="1" applyFill="1" applyBorder="1" applyAlignment="1">
      <alignment horizontal="center" vertical="center" wrapText="1"/>
      <protection/>
    </xf>
    <xf numFmtId="49" fontId="13" fillId="35" borderId="117" xfId="57" applyNumberFormat="1" applyFont="1" applyFill="1" applyBorder="1" applyAlignment="1">
      <alignment horizontal="center" vertical="center" wrapText="1"/>
      <protection/>
    </xf>
    <xf numFmtId="49" fontId="13" fillId="35" borderId="210" xfId="57" applyNumberFormat="1" applyFont="1" applyFill="1" applyBorder="1" applyAlignment="1">
      <alignment horizontal="center" vertical="center" wrapText="1"/>
      <protection/>
    </xf>
    <xf numFmtId="1" fontId="13" fillId="35" borderId="114" xfId="57" applyNumberFormat="1" applyFont="1" applyFill="1" applyBorder="1" applyAlignment="1">
      <alignment horizontal="center" vertical="center" wrapText="1"/>
      <protection/>
    </xf>
    <xf numFmtId="1" fontId="13" fillId="35" borderId="126" xfId="57" applyNumberFormat="1" applyFont="1" applyFill="1" applyBorder="1" applyAlignment="1">
      <alignment horizontal="center" vertical="center" wrapText="1"/>
      <protection/>
    </xf>
    <xf numFmtId="0" fontId="14" fillId="35" borderId="155" xfId="57" applyFont="1" applyFill="1" applyBorder="1" applyAlignment="1">
      <alignment horizontal="center" vertical="center" wrapText="1"/>
      <protection/>
    </xf>
    <xf numFmtId="0" fontId="16" fillId="35" borderId="18" xfId="57" applyFont="1" applyFill="1" applyBorder="1" applyAlignment="1">
      <alignment horizontal="center" vertical="center"/>
      <protection/>
    </xf>
    <xf numFmtId="0" fontId="16" fillId="35" borderId="0" xfId="57" applyFont="1" applyFill="1" applyBorder="1" applyAlignment="1">
      <alignment horizontal="center" vertical="center"/>
      <protection/>
    </xf>
    <xf numFmtId="0" fontId="16" fillId="35" borderId="17" xfId="57" applyFont="1" applyFill="1" applyBorder="1" applyAlignment="1">
      <alignment horizontal="center" vertical="center"/>
      <protection/>
    </xf>
    <xf numFmtId="1" fontId="12" fillId="35" borderId="44" xfId="57" applyNumberFormat="1" applyFont="1" applyFill="1" applyBorder="1" applyAlignment="1">
      <alignment horizontal="center" vertical="center" wrapText="1"/>
      <protection/>
    </xf>
    <xf numFmtId="1" fontId="12" fillId="35" borderId="154" xfId="57" applyNumberFormat="1" applyFont="1" applyFill="1" applyBorder="1" applyAlignment="1">
      <alignment horizontal="center" vertical="center" wrapText="1"/>
      <protection/>
    </xf>
    <xf numFmtId="0" fontId="6" fillId="35" borderId="57" xfId="57" applyFont="1" applyFill="1" applyBorder="1" applyAlignment="1">
      <alignment horizontal="center" vertical="center" wrapText="1"/>
      <protection/>
    </xf>
    <xf numFmtId="0" fontId="13" fillId="35" borderId="129" xfId="57" applyFont="1" applyFill="1" applyBorder="1" applyAlignment="1">
      <alignment horizontal="center"/>
      <protection/>
    </xf>
    <xf numFmtId="0" fontId="13" fillId="35" borderId="203" xfId="57" applyFont="1" applyFill="1" applyBorder="1" applyAlignment="1">
      <alignment horizontal="center"/>
      <protection/>
    </xf>
    <xf numFmtId="0" fontId="13" fillId="35" borderId="178" xfId="57" applyFont="1" applyFill="1" applyBorder="1" applyAlignment="1">
      <alignment horizontal="center"/>
      <protection/>
    </xf>
    <xf numFmtId="0" fontId="13" fillId="35" borderId="130" xfId="57" applyFont="1" applyFill="1" applyBorder="1" applyAlignment="1">
      <alignment horizontal="center"/>
      <protection/>
    </xf>
    <xf numFmtId="0" fontId="13" fillId="35" borderId="204" xfId="57" applyFont="1" applyFill="1" applyBorder="1" applyAlignment="1">
      <alignment horizontal="center"/>
      <protection/>
    </xf>
    <xf numFmtId="1" fontId="17" fillId="35" borderId="197" xfId="57" applyNumberFormat="1" applyFont="1" applyFill="1" applyBorder="1" applyAlignment="1">
      <alignment horizontal="center" vertical="center" wrapText="1"/>
      <protection/>
    </xf>
    <xf numFmtId="0" fontId="30" fillId="35" borderId="70" xfId="57" applyFont="1" applyFill="1" applyBorder="1" applyAlignment="1">
      <alignment vertical="center"/>
      <protection/>
    </xf>
    <xf numFmtId="0" fontId="30" fillId="35" borderId="198" xfId="57" applyFont="1" applyFill="1" applyBorder="1" applyAlignment="1">
      <alignment vertical="center"/>
      <protection/>
    </xf>
    <xf numFmtId="0" fontId="30" fillId="35" borderId="62" xfId="57" applyFont="1" applyFill="1" applyBorder="1" applyAlignment="1">
      <alignment vertical="center"/>
      <protection/>
    </xf>
    <xf numFmtId="49" fontId="16" fillId="35" borderId="211" xfId="57" applyNumberFormat="1" applyFont="1" applyFill="1" applyBorder="1" applyAlignment="1">
      <alignment horizontal="center" vertical="center" wrapText="1"/>
      <protection/>
    </xf>
    <xf numFmtId="1" fontId="16" fillId="35" borderId="197" xfId="57" applyNumberFormat="1" applyFont="1" applyFill="1" applyBorder="1" applyAlignment="1">
      <alignment horizontal="center" vertical="center" wrapText="1"/>
      <protection/>
    </xf>
    <xf numFmtId="0" fontId="28" fillId="35" borderId="70" xfId="57" applyFont="1" applyFill="1" applyBorder="1" applyAlignment="1">
      <alignment vertical="center"/>
      <protection/>
    </xf>
    <xf numFmtId="0" fontId="28" fillId="35" borderId="198" xfId="57" applyFont="1" applyFill="1" applyBorder="1" applyAlignment="1">
      <alignment vertical="center"/>
      <protection/>
    </xf>
    <xf numFmtId="0" fontId="28" fillId="35" borderId="62" xfId="57" applyFont="1" applyFill="1" applyBorder="1" applyAlignment="1">
      <alignment vertical="center"/>
      <protection/>
    </xf>
    <xf numFmtId="37" fontId="45" fillId="40" borderId="175" xfId="46" applyNumberFormat="1" applyFont="1" applyFill="1" applyBorder="1" applyAlignment="1">
      <alignment horizontal="center"/>
    </xf>
    <xf numFmtId="37" fontId="45" fillId="40" borderId="172" xfId="46" applyNumberFormat="1" applyFont="1" applyFill="1" applyBorder="1" applyAlignment="1">
      <alignment horizontal="center"/>
    </xf>
    <xf numFmtId="49" fontId="16" fillId="35" borderId="175" xfId="57" applyNumberFormat="1" applyFont="1" applyFill="1" applyBorder="1" applyAlignment="1">
      <alignment horizontal="center" vertical="center" wrapText="1"/>
      <protection/>
    </xf>
    <xf numFmtId="49" fontId="16" fillId="35" borderId="184" xfId="57" applyNumberFormat="1" applyFont="1" applyFill="1" applyBorder="1" applyAlignment="1">
      <alignment horizontal="center" vertical="center" wrapText="1"/>
      <protection/>
    </xf>
    <xf numFmtId="49" fontId="16" fillId="35" borderId="172" xfId="57" applyNumberFormat="1" applyFont="1" applyFill="1" applyBorder="1" applyAlignment="1">
      <alignment horizontal="center" vertical="center" wrapText="1"/>
      <protection/>
    </xf>
    <xf numFmtId="49" fontId="16" fillId="35" borderId="212" xfId="57" applyNumberFormat="1" applyFont="1" applyFill="1" applyBorder="1" applyAlignment="1">
      <alignment horizontal="center" vertical="center" wrapText="1"/>
      <protection/>
    </xf>
    <xf numFmtId="1" fontId="16" fillId="35" borderId="213" xfId="57" applyNumberFormat="1" applyFont="1" applyFill="1" applyBorder="1" applyAlignment="1">
      <alignment horizontal="center" vertical="center" wrapText="1"/>
      <protection/>
    </xf>
    <xf numFmtId="1" fontId="16" fillId="35" borderId="146" xfId="57" applyNumberFormat="1" applyFont="1" applyFill="1" applyBorder="1" applyAlignment="1">
      <alignment horizontal="center" vertical="center" wrapText="1"/>
      <protection/>
    </xf>
    <xf numFmtId="1" fontId="16" fillId="35" borderId="90" xfId="57" applyNumberFormat="1" applyFont="1" applyFill="1" applyBorder="1" applyAlignment="1">
      <alignment horizontal="center" vertical="center" wrapText="1"/>
      <protection/>
    </xf>
    <xf numFmtId="0" fontId="17" fillId="35" borderId="214" xfId="57" applyFont="1" applyFill="1" applyBorder="1" applyAlignment="1">
      <alignment horizontal="center"/>
      <protection/>
    </xf>
    <xf numFmtId="0" fontId="17" fillId="35" borderId="128" xfId="57" applyFont="1" applyFill="1" applyBorder="1" applyAlignment="1">
      <alignment horizontal="center"/>
      <protection/>
    </xf>
    <xf numFmtId="0" fontId="17" fillId="35" borderId="215" xfId="57" applyFont="1" applyFill="1" applyBorder="1" applyAlignment="1">
      <alignment horizontal="center"/>
      <protection/>
    </xf>
    <xf numFmtId="0" fontId="17" fillId="35" borderId="216" xfId="57" applyFont="1" applyFill="1" applyBorder="1" applyAlignment="1">
      <alignment horizontal="center"/>
      <protection/>
    </xf>
    <xf numFmtId="1" fontId="16" fillId="35" borderId="217" xfId="57" applyNumberFormat="1" applyFont="1" applyFill="1" applyBorder="1" applyAlignment="1">
      <alignment horizontal="center" vertical="center" wrapText="1"/>
      <protection/>
    </xf>
    <xf numFmtId="1" fontId="16" fillId="35" borderId="218" xfId="57" applyNumberFormat="1" applyFont="1" applyFill="1" applyBorder="1" applyAlignment="1">
      <alignment horizontal="center" vertical="center" wrapText="1"/>
      <protection/>
    </xf>
    <xf numFmtId="49" fontId="16" fillId="35" borderId="169" xfId="57" applyNumberFormat="1" applyFont="1" applyFill="1" applyBorder="1" applyAlignment="1">
      <alignment horizontal="center" vertical="center" wrapText="1"/>
      <protection/>
    </xf>
    <xf numFmtId="49" fontId="13" fillId="35" borderId="219" xfId="57" applyNumberFormat="1" applyFont="1" applyFill="1" applyBorder="1" applyAlignment="1">
      <alignment horizontal="center" vertical="center" wrapText="1"/>
      <protection/>
    </xf>
    <xf numFmtId="37" fontId="144" fillId="0" borderId="0" xfId="60" applyFont="1" applyFill="1" applyBorder="1" applyAlignment="1" applyProtection="1">
      <alignment horizontal="left"/>
      <protection/>
    </xf>
    <xf numFmtId="3" fontId="5" fillId="0" borderId="18" xfId="60" applyNumberFormat="1" applyFont="1" applyFill="1" applyBorder="1" applyAlignment="1">
      <alignment horizontal="right"/>
      <protection/>
    </xf>
    <xf numFmtId="3" fontId="5" fillId="0" borderId="16" xfId="60" applyNumberFormat="1" applyFont="1" applyFill="1" applyBorder="1">
      <alignment/>
      <protection/>
    </xf>
    <xf numFmtId="3" fontId="12" fillId="36" borderId="0" xfId="60" applyNumberFormat="1" applyFont="1" applyFill="1" applyBorder="1">
      <alignment/>
      <protection/>
    </xf>
    <xf numFmtId="3" fontId="5" fillId="0" borderId="16" xfId="60" applyNumberFormat="1" applyFont="1" applyFill="1" applyBorder="1" applyAlignment="1">
      <alignment horizontal="right"/>
      <protection/>
    </xf>
    <xf numFmtId="37" fontId="5" fillId="0" borderId="0" xfId="60" applyFont="1" applyFill="1" applyBorder="1" applyProtection="1">
      <alignment/>
      <protection/>
    </xf>
    <xf numFmtId="37" fontId="5" fillId="0" borderId="18" xfId="60" applyFont="1" applyFill="1" applyBorder="1" applyAlignment="1" applyProtection="1">
      <alignment horizontal="right"/>
      <protection/>
    </xf>
    <xf numFmtId="37" fontId="5" fillId="0" borderId="16" xfId="60" applyFont="1" applyFill="1" applyBorder="1" applyAlignment="1" applyProtection="1">
      <alignment horizontal="right"/>
      <protection/>
    </xf>
    <xf numFmtId="37" fontId="5" fillId="0" borderId="17" xfId="60" applyFont="1" applyFill="1" applyBorder="1" applyProtection="1">
      <alignment/>
      <protection/>
    </xf>
    <xf numFmtId="37" fontId="5" fillId="0" borderId="18" xfId="60" applyFont="1" applyFill="1" applyBorder="1" applyProtection="1">
      <alignment/>
      <protection/>
    </xf>
    <xf numFmtId="37" fontId="5" fillId="0" borderId="126" xfId="60" applyFont="1" applyFill="1" applyBorder="1" applyProtection="1">
      <alignment/>
      <protection/>
    </xf>
    <xf numFmtId="37" fontId="12" fillId="14" borderId="15" xfId="60" applyFont="1" applyFill="1" applyBorder="1" applyProtection="1">
      <alignment/>
      <protection/>
    </xf>
    <xf numFmtId="37" fontId="12" fillId="34" borderId="15" xfId="60" applyFont="1" applyFill="1" applyBorder="1">
      <alignment/>
      <protection/>
    </xf>
    <xf numFmtId="37" fontId="145" fillId="0" borderId="0" xfId="60" applyFont="1">
      <alignment/>
      <protection/>
    </xf>
    <xf numFmtId="37" fontId="144" fillId="0" borderId="0" xfId="60" applyFont="1" applyFill="1" applyBorder="1" applyAlignment="1" applyProtection="1">
      <alignment horizontal="left" vertical="center"/>
      <protection/>
    </xf>
    <xf numFmtId="3" fontId="5" fillId="0" borderId="18" xfId="60" applyNumberFormat="1" applyFont="1" applyFill="1" applyBorder="1">
      <alignment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Hipervínculo 3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rmal_Cuadro 1.1 Comportamiento pasajeros y carga MARZO 2009" xfId="60"/>
    <cellStyle name="Normal_Cuadro 1.1 Comportamiento pasajeros y carga MARZO 2009 2" xfId="61"/>
    <cellStyle name="Normal_CUADRO 1.1 DEFINITIVO" xfId="62"/>
    <cellStyle name="Normal_CUADRO 1.2. PAX NACIONAL POR EMPRESA MAR 2009" xfId="63"/>
    <cellStyle name="Normal_CUADRO 1.6 PAX NACIONALES PRINCIPALES RUTAS MAR 2009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dxfs count="96"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name val="Cambria"/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008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3429000</xdr:colOff>
      <xdr:row>1</xdr:row>
      <xdr:rowOff>85725</xdr:rowOff>
    </xdr:from>
    <xdr:to>
      <xdr:col>2</xdr:col>
      <xdr:colOff>4238625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114300"/>
          <a:ext cx="819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495300</xdr:colOff>
      <xdr:row>1</xdr:row>
      <xdr:rowOff>95250</xdr:rowOff>
    </xdr:from>
    <xdr:to>
      <xdr:col>17</xdr:col>
      <xdr:colOff>428625</xdr:colOff>
      <xdr:row>8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82425" y="257175"/>
          <a:ext cx="143827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B13:C30" comment="" totalsRowShown="0">
  <tableColumns count="2">
    <tableColumn id="1" name="Cuadro 1.1A "/>
    <tableColumn id="2" name="Comportamiento del Transporte aéreo regular y no regular - Pasajeros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an.torres@aerocivil.gov.co" TargetMode="External" /><Relationship Id="rId2" Type="http://schemas.openxmlformats.org/officeDocument/2006/relationships/table" Target="../tables/table1.x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E46"/>
  <sheetViews>
    <sheetView showGridLines="0" tabSelected="1" zoomScale="110" zoomScaleNormal="110" zoomScalePageLayoutView="0" workbookViewId="0" topLeftCell="A1">
      <selection activeCell="B8" sqref="B8:C11"/>
    </sheetView>
  </sheetViews>
  <sheetFormatPr defaultColWidth="11.28125" defaultRowHeight="15"/>
  <cols>
    <col min="1" max="1" width="1.8515625" style="334" customWidth="1"/>
    <col min="2" max="2" width="14.28125" style="334" customWidth="1"/>
    <col min="3" max="3" width="67.28125" style="334" customWidth="1"/>
    <col min="4" max="4" width="2.140625" style="334" customWidth="1"/>
    <col min="5" max="16384" width="11.28125" style="334" customWidth="1"/>
  </cols>
  <sheetData>
    <row r="1" ht="2.25" customHeight="1" thickBot="1">
      <c r="B1" s="333"/>
    </row>
    <row r="2" spans="2:3" ht="11.25" customHeight="1" thickTop="1">
      <c r="B2" s="335"/>
      <c r="C2" s="336"/>
    </row>
    <row r="3" spans="2:3" ht="21.75" customHeight="1">
      <c r="B3" s="337" t="s">
        <v>74</v>
      </c>
      <c r="C3" s="338"/>
    </row>
    <row r="4" spans="2:3" ht="18" customHeight="1">
      <c r="B4" s="339" t="s">
        <v>75</v>
      </c>
      <c r="C4" s="338"/>
    </row>
    <row r="5" spans="2:3" ht="18" customHeight="1">
      <c r="B5" s="340" t="s">
        <v>76</v>
      </c>
      <c r="C5" s="338"/>
    </row>
    <row r="6" spans="2:3" ht="9" customHeight="1">
      <c r="B6" s="341"/>
      <c r="C6" s="338"/>
    </row>
    <row r="7" spans="2:3" ht="3" customHeight="1">
      <c r="B7" s="342"/>
      <c r="C7" s="343"/>
    </row>
    <row r="8" spans="2:5" ht="24">
      <c r="B8" s="503" t="s">
        <v>149</v>
      </c>
      <c r="C8" s="504"/>
      <c r="E8" s="344"/>
    </row>
    <row r="9" spans="2:5" ht="23.25">
      <c r="B9" s="505" t="s">
        <v>38</v>
      </c>
      <c r="C9" s="506"/>
      <c r="E9" s="344"/>
    </row>
    <row r="10" spans="2:3" ht="15.75" customHeight="1">
      <c r="B10" s="507" t="s">
        <v>77</v>
      </c>
      <c r="C10" s="508"/>
    </row>
    <row r="11" spans="2:3" ht="4.5" customHeight="1" thickBot="1">
      <c r="B11" s="345"/>
      <c r="C11" s="346"/>
    </row>
    <row r="12" spans="2:3" ht="19.5" customHeight="1" thickBot="1" thickTop="1">
      <c r="B12" s="376" t="s">
        <v>78</v>
      </c>
      <c r="C12" s="377" t="s">
        <v>136</v>
      </c>
    </row>
    <row r="13" spans="2:3" ht="19.5" customHeight="1" thickTop="1">
      <c r="B13" s="347" t="s">
        <v>79</v>
      </c>
      <c r="C13" s="348" t="s">
        <v>80</v>
      </c>
    </row>
    <row r="14" spans="2:3" ht="19.5" customHeight="1">
      <c r="B14" s="349" t="s">
        <v>81</v>
      </c>
      <c r="C14" s="350" t="s">
        <v>82</v>
      </c>
    </row>
    <row r="15" spans="2:3" ht="19.5" customHeight="1">
      <c r="B15" s="351" t="s">
        <v>83</v>
      </c>
      <c r="C15" s="352" t="s">
        <v>84</v>
      </c>
    </row>
    <row r="16" spans="2:3" ht="19.5" customHeight="1">
      <c r="B16" s="349" t="s">
        <v>85</v>
      </c>
      <c r="C16" s="350" t="s">
        <v>86</v>
      </c>
    </row>
    <row r="17" spans="2:3" ht="19.5" customHeight="1">
      <c r="B17" s="351" t="s">
        <v>87</v>
      </c>
      <c r="C17" s="352" t="s">
        <v>88</v>
      </c>
    </row>
    <row r="18" spans="2:3" ht="19.5" customHeight="1">
      <c r="B18" s="349" t="s">
        <v>89</v>
      </c>
      <c r="C18" s="350" t="s">
        <v>90</v>
      </c>
    </row>
    <row r="19" spans="2:3" ht="19.5" customHeight="1">
      <c r="B19" s="351" t="s">
        <v>91</v>
      </c>
      <c r="C19" s="352" t="s">
        <v>92</v>
      </c>
    </row>
    <row r="20" spans="2:3" ht="19.5" customHeight="1">
      <c r="B20" s="349" t="s">
        <v>93</v>
      </c>
      <c r="C20" s="350" t="s">
        <v>94</v>
      </c>
    </row>
    <row r="21" spans="2:3" ht="19.5" customHeight="1">
      <c r="B21" s="351" t="s">
        <v>95</v>
      </c>
      <c r="C21" s="352" t="s">
        <v>96</v>
      </c>
    </row>
    <row r="22" spans="2:3" ht="19.5" customHeight="1">
      <c r="B22" s="349" t="s">
        <v>97</v>
      </c>
      <c r="C22" s="350" t="s">
        <v>98</v>
      </c>
    </row>
    <row r="23" spans="2:3" ht="20.25" customHeight="1">
      <c r="B23" s="351" t="s">
        <v>99</v>
      </c>
      <c r="C23" s="352" t="s">
        <v>100</v>
      </c>
    </row>
    <row r="24" spans="2:3" ht="20.25" customHeight="1">
      <c r="B24" s="349" t="s">
        <v>101</v>
      </c>
      <c r="C24" s="350" t="s">
        <v>102</v>
      </c>
    </row>
    <row r="25" spans="2:3" ht="20.25" customHeight="1">
      <c r="B25" s="351" t="s">
        <v>103</v>
      </c>
      <c r="C25" s="353" t="s">
        <v>104</v>
      </c>
    </row>
    <row r="26" spans="2:3" ht="20.25" customHeight="1">
      <c r="B26" s="349" t="s">
        <v>105</v>
      </c>
      <c r="C26" s="378" t="s">
        <v>106</v>
      </c>
    </row>
    <row r="27" spans="2:4" ht="20.25" customHeight="1">
      <c r="B27" s="351" t="s">
        <v>116</v>
      </c>
      <c r="C27" s="352" t="s">
        <v>128</v>
      </c>
      <c r="D27" s="386"/>
    </row>
    <row r="28" spans="2:4" ht="20.25" customHeight="1">
      <c r="B28" s="469" t="s">
        <v>117</v>
      </c>
      <c r="C28" s="365" t="s">
        <v>129</v>
      </c>
      <c r="D28" s="386"/>
    </row>
    <row r="29" spans="2:4" ht="20.25" customHeight="1">
      <c r="B29" s="351" t="s">
        <v>118</v>
      </c>
      <c r="C29" s="353" t="s">
        <v>130</v>
      </c>
      <c r="D29" s="386"/>
    </row>
    <row r="30" spans="2:4" ht="20.25" customHeight="1" thickBot="1">
      <c r="B30" s="470" t="s">
        <v>119</v>
      </c>
      <c r="C30" s="366" t="s">
        <v>131</v>
      </c>
      <c r="D30" s="386"/>
    </row>
    <row r="31" s="486" customFormat="1" ht="15" customHeight="1" thickTop="1"/>
    <row r="32" s="486" customFormat="1" ht="14.25">
      <c r="B32" s="487"/>
    </row>
    <row r="33" s="486" customFormat="1" ht="12"/>
    <row r="34" s="486" customFormat="1" ht="12"/>
    <row r="35" spans="1:3" ht="14.25">
      <c r="A35" s="379"/>
      <c r="B35" s="380" t="s">
        <v>137</v>
      </c>
      <c r="C35" s="379"/>
    </row>
    <row r="36" spans="1:3" ht="12">
      <c r="A36" s="379"/>
      <c r="B36" s="379" t="s">
        <v>138</v>
      </c>
      <c r="C36" s="379"/>
    </row>
    <row r="37" spans="1:3" ht="12">
      <c r="A37" s="379"/>
      <c r="B37" s="379"/>
      <c r="C37" s="379"/>
    </row>
    <row r="38" spans="1:3" ht="14.25">
      <c r="A38" s="379"/>
      <c r="B38" s="380" t="s">
        <v>139</v>
      </c>
      <c r="C38" s="379"/>
    </row>
    <row r="39" spans="1:3" ht="12">
      <c r="A39" s="379"/>
      <c r="B39" s="379" t="s">
        <v>140</v>
      </c>
      <c r="C39" s="379"/>
    </row>
    <row r="40" spans="1:3" ht="12">
      <c r="A40" s="379"/>
      <c r="B40" s="379"/>
      <c r="C40" s="379"/>
    </row>
    <row r="41" spans="1:3" ht="15">
      <c r="A41" s="379"/>
      <c r="B41" s="381" t="s">
        <v>107</v>
      </c>
      <c r="C41" s="379"/>
    </row>
    <row r="42" spans="1:3" ht="14.25">
      <c r="A42" s="379"/>
      <c r="B42" s="380" t="s">
        <v>141</v>
      </c>
      <c r="C42" s="379"/>
    </row>
    <row r="43" spans="1:3" ht="14.25">
      <c r="A43" s="379"/>
      <c r="B43" s="382" t="s">
        <v>108</v>
      </c>
      <c r="C43" s="379"/>
    </row>
    <row r="44" spans="1:3" ht="12">
      <c r="A44" s="379"/>
      <c r="B44" s="383" t="s">
        <v>109</v>
      </c>
      <c r="C44" s="379"/>
    </row>
    <row r="45" spans="1:3" ht="12">
      <c r="A45" s="379"/>
      <c r="B45" s="379"/>
      <c r="C45" s="379"/>
    </row>
    <row r="46" spans="1:3" ht="12">
      <c r="A46" s="379"/>
      <c r="B46" s="379"/>
      <c r="C46" s="379"/>
    </row>
  </sheetData>
  <sheetProtection/>
  <mergeCells count="3">
    <mergeCell ref="B8:C8"/>
    <mergeCell ref="B9:C9"/>
    <mergeCell ref="B10:C10"/>
  </mergeCells>
  <hyperlinks>
    <hyperlink ref="C15" location="'CUADRO 1,2'!A1" display="Pasajeros Nacionales por empresa"/>
    <hyperlink ref="C16" location="'CUADRO 1,3'!A1" display="Carga nacional por empresa "/>
    <hyperlink ref="C17" location="'CUADRO 1,4'!A1" display="Pasajeros Internacionales por empresa "/>
    <hyperlink ref="C18" location="'CUADRO 1,5'!A1" display="Carga internacional por empresa"/>
    <hyperlink ref="C19" location="'CUADRO 1.6'!A1" display="Pasajeros Nacionales por principales rutas "/>
    <hyperlink ref="C20" location="'CUADRO 1,7'!A1" display="Carga nacional por principales rutas"/>
    <hyperlink ref="C21" location="'CUADRO 1.8'!A1" display="Pasajeros internacionales por principales rutas "/>
    <hyperlink ref="C24" location="'CUADRO 1.9'!A1" display="Carga internacional por principales rutas - Regular y no regular"/>
    <hyperlink ref="B44" r:id="rId1" display="juan.torres@aerocivil.gov.co"/>
    <hyperlink ref="C14" location="'CUADRO 1.1B'!A1" display="Comportamiento del Transporte aéreo regular y no regular - Carga"/>
    <hyperlink ref="C22" location="'CUADRO 1.8 B'!A1" display="Pasajeros internacionales por mercado y país"/>
    <hyperlink ref="C23" location="'CUADRO 1.8 C'!A1" display="Pasajeros internacionales por mercado y empresa"/>
    <hyperlink ref="C25" location="'CUADRO 1.9 B'!A1" display="Carga internacional  por mercado y país"/>
    <hyperlink ref="C26" location="'CUADRO 1.9 C'!A1" display="Carga internacional  por mercado y empresa"/>
    <hyperlink ref="C12" location="Novedades!A1" display="Novedades importantes para la interpretación de la información."/>
    <hyperlink ref="C28" location="'CUADRO 1.11'!A1" display="Carga internacional por principales rutas - Regular y no regular"/>
    <hyperlink ref="C27" location="'CUADRO 1.10'!A1" display="Pasajeros internacionales por mercado y empresa"/>
    <hyperlink ref="C29" location="'CUADRO 1.12'!A1" display="Carga internacional  por mercado y país"/>
    <hyperlink ref="C30" location="'CUADRO 1.13'!A1" display="Carga internacional  por mercado y empresa"/>
    <hyperlink ref="C13" location="'CUADRO 1.1A'!A1" display="Comportamiento del Transporte aéreo regular y no regular - Pasajeros"/>
  </hyperlinks>
  <printOptions/>
  <pageMargins left="0.75" right="0.75" top="1" bottom="1" header="0" footer="0"/>
  <pageSetup horizontalDpi="600" verticalDpi="600" orientation="portrait" r:id="rId4"/>
  <drawing r:id="rId3"/>
  <tableParts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0"/>
  </sheetPr>
  <dimension ref="A1:Q47"/>
  <sheetViews>
    <sheetView showGridLines="0" zoomScale="80" zoomScaleNormal="80" zoomScalePageLayoutView="0" workbookViewId="0" topLeftCell="A1">
      <selection activeCell="A42" sqref="A42:Q45"/>
    </sheetView>
  </sheetViews>
  <sheetFormatPr defaultColWidth="9.140625" defaultRowHeight="15"/>
  <cols>
    <col min="1" max="1" width="15.8515625" style="181" customWidth="1"/>
    <col min="2" max="2" width="11.28125" style="181" bestFit="1" customWidth="1"/>
    <col min="3" max="3" width="12.00390625" style="181" customWidth="1"/>
    <col min="4" max="4" width="11.28125" style="181" bestFit="1" customWidth="1"/>
    <col min="5" max="5" width="9.7109375" style="181" bestFit="1" customWidth="1"/>
    <col min="6" max="6" width="11.28125" style="181" bestFit="1" customWidth="1"/>
    <col min="7" max="7" width="11.7109375" style="181" customWidth="1"/>
    <col min="8" max="8" width="11.28125" style="181" bestFit="1" customWidth="1"/>
    <col min="9" max="9" width="9.00390625" style="181" customWidth="1"/>
    <col min="10" max="10" width="12.421875" style="181" bestFit="1" customWidth="1"/>
    <col min="11" max="11" width="12.00390625" style="181" customWidth="1"/>
    <col min="12" max="12" width="12.421875" style="181" bestFit="1" customWidth="1"/>
    <col min="13" max="13" width="9.7109375" style="181" bestFit="1" customWidth="1"/>
    <col min="14" max="14" width="12.421875" style="181" bestFit="1" customWidth="1"/>
    <col min="15" max="15" width="11.7109375" style="181" customWidth="1"/>
    <col min="16" max="16" width="12.421875" style="181" bestFit="1" customWidth="1"/>
    <col min="17" max="17" width="10.28125" style="181" customWidth="1"/>
    <col min="18" max="16384" width="9.140625" style="181" customWidth="1"/>
  </cols>
  <sheetData>
    <row r="1" spans="14:17" ht="19.5" thickBot="1">
      <c r="N1" s="623" t="s">
        <v>28</v>
      </c>
      <c r="O1" s="624"/>
      <c r="P1" s="624"/>
      <c r="Q1" s="625"/>
    </row>
    <row r="2" ht="3.75" customHeight="1" thickBot="1"/>
    <row r="3" spans="1:17" ht="24" customHeight="1" thickTop="1">
      <c r="A3" s="614" t="s">
        <v>54</v>
      </c>
      <c r="B3" s="615"/>
      <c r="C3" s="615"/>
      <c r="D3" s="615"/>
      <c r="E3" s="615"/>
      <c r="F3" s="615"/>
      <c r="G3" s="615"/>
      <c r="H3" s="615"/>
      <c r="I3" s="615"/>
      <c r="J3" s="615"/>
      <c r="K3" s="615"/>
      <c r="L3" s="615"/>
      <c r="M3" s="615"/>
      <c r="N3" s="615"/>
      <c r="O3" s="615"/>
      <c r="P3" s="615"/>
      <c r="Q3" s="616"/>
    </row>
    <row r="4" spans="1:17" ht="23.25" customHeight="1" thickBot="1">
      <c r="A4" s="620" t="s">
        <v>38</v>
      </c>
      <c r="B4" s="621"/>
      <c r="C4" s="621"/>
      <c r="D4" s="621"/>
      <c r="E4" s="621"/>
      <c r="F4" s="621"/>
      <c r="G4" s="621"/>
      <c r="H4" s="621"/>
      <c r="I4" s="621"/>
      <c r="J4" s="621"/>
      <c r="K4" s="621"/>
      <c r="L4" s="621"/>
      <c r="M4" s="621"/>
      <c r="N4" s="621"/>
      <c r="O4" s="621"/>
      <c r="P4" s="621"/>
      <c r="Q4" s="622"/>
    </row>
    <row r="5" spans="1:17" s="206" customFormat="1" ht="20.25" customHeight="1" thickBot="1">
      <c r="A5" s="631" t="s">
        <v>142</v>
      </c>
      <c r="B5" s="626" t="s">
        <v>36</v>
      </c>
      <c r="C5" s="627"/>
      <c r="D5" s="627"/>
      <c r="E5" s="627"/>
      <c r="F5" s="628"/>
      <c r="G5" s="628"/>
      <c r="H5" s="628"/>
      <c r="I5" s="629"/>
      <c r="J5" s="627" t="s">
        <v>35</v>
      </c>
      <c r="K5" s="627"/>
      <c r="L5" s="627"/>
      <c r="M5" s="627"/>
      <c r="N5" s="627"/>
      <c r="O5" s="627"/>
      <c r="P5" s="627"/>
      <c r="Q5" s="630"/>
    </row>
    <row r="6" spans="1:17" s="473" customFormat="1" ht="28.5" customHeight="1" thickBot="1">
      <c r="A6" s="632"/>
      <c r="B6" s="541" t="s">
        <v>154</v>
      </c>
      <c r="C6" s="544"/>
      <c r="D6" s="545"/>
      <c r="E6" s="549" t="s">
        <v>34</v>
      </c>
      <c r="F6" s="541" t="s">
        <v>155</v>
      </c>
      <c r="G6" s="544"/>
      <c r="H6" s="545"/>
      <c r="I6" s="551" t="s">
        <v>33</v>
      </c>
      <c r="J6" s="541" t="s">
        <v>156</v>
      </c>
      <c r="K6" s="544"/>
      <c r="L6" s="545"/>
      <c r="M6" s="549" t="s">
        <v>34</v>
      </c>
      <c r="N6" s="541" t="s">
        <v>157</v>
      </c>
      <c r="O6" s="544"/>
      <c r="P6" s="545"/>
      <c r="Q6" s="549" t="s">
        <v>33</v>
      </c>
    </row>
    <row r="7" spans="1:17" s="205" customFormat="1" ht="22.5" customHeight="1" thickBot="1">
      <c r="A7" s="633"/>
      <c r="B7" s="114" t="s">
        <v>22</v>
      </c>
      <c r="C7" s="111" t="s">
        <v>21</v>
      </c>
      <c r="D7" s="111" t="s">
        <v>17</v>
      </c>
      <c r="E7" s="550"/>
      <c r="F7" s="114" t="s">
        <v>22</v>
      </c>
      <c r="G7" s="112" t="s">
        <v>21</v>
      </c>
      <c r="H7" s="111" t="s">
        <v>17</v>
      </c>
      <c r="I7" s="552"/>
      <c r="J7" s="114" t="s">
        <v>22</v>
      </c>
      <c r="K7" s="111" t="s">
        <v>21</v>
      </c>
      <c r="L7" s="112" t="s">
        <v>17</v>
      </c>
      <c r="M7" s="550"/>
      <c r="N7" s="113" t="s">
        <v>22</v>
      </c>
      <c r="O7" s="112" t="s">
        <v>21</v>
      </c>
      <c r="P7" s="111" t="s">
        <v>17</v>
      </c>
      <c r="Q7" s="550"/>
    </row>
    <row r="8" spans="1:17" s="207" customFormat="1" ht="18" customHeight="1" thickBot="1">
      <c r="A8" s="214" t="s">
        <v>51</v>
      </c>
      <c r="B8" s="213">
        <f>SUM(B9:B45)</f>
        <v>12734.113999999998</v>
      </c>
      <c r="C8" s="209">
        <f>SUM(C9:C45)</f>
        <v>1227.359999999999</v>
      </c>
      <c r="D8" s="209">
        <f>C8+B8</f>
        <v>13961.473999999997</v>
      </c>
      <c r="E8" s="210">
        <f>D8/$D$8</f>
        <v>1</v>
      </c>
      <c r="F8" s="209">
        <f>SUM(F9:F45)</f>
        <v>10965.477999999996</v>
      </c>
      <c r="G8" s="209">
        <f>SUM(G9:G45)</f>
        <v>1288.1589999999997</v>
      </c>
      <c r="H8" s="209">
        <f>G8+F8</f>
        <v>12253.636999999995</v>
      </c>
      <c r="I8" s="212">
        <f>(D8/H8-1)</f>
        <v>0.13937388548395901</v>
      </c>
      <c r="J8" s="211">
        <f>SUM(J9:J45)</f>
        <v>107587.64800000003</v>
      </c>
      <c r="K8" s="209">
        <f>SUM(K9:K45)</f>
        <v>10231.40000000016</v>
      </c>
      <c r="L8" s="209">
        <f>K8+J8</f>
        <v>117819.04800000018</v>
      </c>
      <c r="M8" s="210">
        <f>(L8/$L$8)</f>
        <v>1</v>
      </c>
      <c r="N8" s="209">
        <f>SUM(N9:N45)</f>
        <v>96617.06400000004</v>
      </c>
      <c r="O8" s="209">
        <f>SUM(O9:O45)</f>
        <v>11946.208000000172</v>
      </c>
      <c r="P8" s="209">
        <f>O8+N8</f>
        <v>108563.27200000022</v>
      </c>
      <c r="Q8" s="208">
        <f>(L8/P8-1)</f>
        <v>0.08525697346336392</v>
      </c>
    </row>
    <row r="9" spans="1:17" s="182" customFormat="1" ht="18" customHeight="1" thickTop="1">
      <c r="A9" s="196" t="s">
        <v>210</v>
      </c>
      <c r="B9" s="195">
        <v>1975.4710000000002</v>
      </c>
      <c r="C9" s="191">
        <v>0.26</v>
      </c>
      <c r="D9" s="191">
        <f>C9+B9</f>
        <v>1975.7310000000002</v>
      </c>
      <c r="E9" s="194">
        <f>D9/$D$8</f>
        <v>0.1415130666002745</v>
      </c>
      <c r="F9" s="192">
        <v>1802.5019999999997</v>
      </c>
      <c r="G9" s="191">
        <v>21.979</v>
      </c>
      <c r="H9" s="191">
        <f>G9+F9</f>
        <v>1824.4809999999998</v>
      </c>
      <c r="I9" s="193">
        <f>(D9/H9-1)</f>
        <v>0.0829002878078755</v>
      </c>
      <c r="J9" s="192">
        <v>18379.76499999999</v>
      </c>
      <c r="K9" s="191">
        <v>343.54400000000015</v>
      </c>
      <c r="L9" s="191">
        <f>K9+J9</f>
        <v>18723.30899999999</v>
      </c>
      <c r="M9" s="193">
        <f>(L9/$L$8)</f>
        <v>0.15891580621157253</v>
      </c>
      <c r="N9" s="192">
        <v>16084.588000000007</v>
      </c>
      <c r="O9" s="191">
        <v>646.8120000000001</v>
      </c>
      <c r="P9" s="191">
        <f>O9+N9</f>
        <v>16731.40000000001</v>
      </c>
      <c r="Q9" s="190">
        <f>(L9/P9-1)</f>
        <v>0.11905214148248078</v>
      </c>
    </row>
    <row r="10" spans="1:17" s="182" customFormat="1" ht="18" customHeight="1">
      <c r="A10" s="196" t="s">
        <v>213</v>
      </c>
      <c r="B10" s="195">
        <v>1699.367</v>
      </c>
      <c r="C10" s="191">
        <v>15.854000000000001</v>
      </c>
      <c r="D10" s="191">
        <f>C10+B10</f>
        <v>1715.221</v>
      </c>
      <c r="E10" s="194">
        <f>D10/$D$8</f>
        <v>0.12285386199193583</v>
      </c>
      <c r="F10" s="192">
        <v>896.748</v>
      </c>
      <c r="G10" s="191">
        <v>7.5249999999999995</v>
      </c>
      <c r="H10" s="191">
        <f>G10+F10</f>
        <v>904.273</v>
      </c>
      <c r="I10" s="193">
        <f>(D10/H10-1)</f>
        <v>0.8967955473623563</v>
      </c>
      <c r="J10" s="192">
        <v>14248.92</v>
      </c>
      <c r="K10" s="191">
        <v>160.056</v>
      </c>
      <c r="L10" s="191">
        <f>K10+J10</f>
        <v>14408.976</v>
      </c>
      <c r="M10" s="193">
        <f>(L10/$L$8)</f>
        <v>0.12229750829424439</v>
      </c>
      <c r="N10" s="192">
        <v>11287.589999999997</v>
      </c>
      <c r="O10" s="191">
        <v>67.80799999999998</v>
      </c>
      <c r="P10" s="191">
        <f>O10+N10</f>
        <v>11355.397999999996</v>
      </c>
      <c r="Q10" s="190">
        <f>(L10/P10-1)</f>
        <v>0.2689098171636086</v>
      </c>
    </row>
    <row r="11" spans="1:17" s="182" customFormat="1" ht="18" customHeight="1">
      <c r="A11" s="196" t="s">
        <v>237</v>
      </c>
      <c r="B11" s="195">
        <v>1558.9080000000001</v>
      </c>
      <c r="C11" s="191">
        <v>0</v>
      </c>
      <c r="D11" s="191">
        <f>C11+B11</f>
        <v>1558.9080000000001</v>
      </c>
      <c r="E11" s="194">
        <f>D11/$D$8</f>
        <v>0.11165783784720729</v>
      </c>
      <c r="F11" s="192">
        <v>923.2460000000001</v>
      </c>
      <c r="G11" s="191"/>
      <c r="H11" s="191">
        <f>G11+F11</f>
        <v>923.2460000000001</v>
      </c>
      <c r="I11" s="193">
        <f>(D11/H11-1)</f>
        <v>0.688507721668981</v>
      </c>
      <c r="J11" s="192">
        <v>11146.955000000004</v>
      </c>
      <c r="K11" s="191">
        <v>0.96</v>
      </c>
      <c r="L11" s="191">
        <f>K11+J11</f>
        <v>11147.915000000003</v>
      </c>
      <c r="M11" s="193">
        <f>(L11/$L$8)</f>
        <v>0.09461895329522596</v>
      </c>
      <c r="N11" s="192">
        <v>9522.954999999998</v>
      </c>
      <c r="O11" s="191">
        <v>7.1</v>
      </c>
      <c r="P11" s="191">
        <f>O11+N11</f>
        <v>9530.054999999998</v>
      </c>
      <c r="Q11" s="190">
        <f>(L11/P11-1)</f>
        <v>0.16976397303058643</v>
      </c>
    </row>
    <row r="12" spans="1:17" s="182" customFormat="1" ht="18" customHeight="1">
      <c r="A12" s="196" t="s">
        <v>211</v>
      </c>
      <c r="B12" s="195">
        <v>1532.752</v>
      </c>
      <c r="C12" s="191">
        <v>8.047</v>
      </c>
      <c r="D12" s="191">
        <f>C12+B12</f>
        <v>1540.799</v>
      </c>
      <c r="E12" s="194">
        <f>D12/$D$8</f>
        <v>0.11036076849765293</v>
      </c>
      <c r="F12" s="192">
        <v>1614.223</v>
      </c>
      <c r="G12" s="191">
        <v>2.45</v>
      </c>
      <c r="H12" s="191">
        <f>G12+F12</f>
        <v>1616.673</v>
      </c>
      <c r="I12" s="193">
        <f>(D12/H12-1)</f>
        <v>-0.046932187275967374</v>
      </c>
      <c r="J12" s="192">
        <v>13219.701000000003</v>
      </c>
      <c r="K12" s="191">
        <v>23.572999999999997</v>
      </c>
      <c r="L12" s="191">
        <f>K12+J12</f>
        <v>13243.274000000003</v>
      </c>
      <c r="M12" s="193">
        <f>(L12/$L$8)</f>
        <v>0.11240350541620386</v>
      </c>
      <c r="N12" s="192">
        <v>12780.344000000001</v>
      </c>
      <c r="O12" s="191">
        <v>67.912</v>
      </c>
      <c r="P12" s="191">
        <f>O12+N12</f>
        <v>12848.256000000001</v>
      </c>
      <c r="Q12" s="190">
        <f>(L12/P12-1)</f>
        <v>0.030744873078494273</v>
      </c>
    </row>
    <row r="13" spans="1:17" s="182" customFormat="1" ht="18" customHeight="1">
      <c r="A13" s="196" t="s">
        <v>217</v>
      </c>
      <c r="B13" s="195">
        <v>758.4860000000001</v>
      </c>
      <c r="C13" s="191">
        <v>151.16</v>
      </c>
      <c r="D13" s="191">
        <f aca="true" t="shared" si="0" ref="D13:D23">C13+B13</f>
        <v>909.6460000000001</v>
      </c>
      <c r="E13" s="194">
        <f aca="true" t="shared" si="1" ref="E13:E23">D13/$D$8</f>
        <v>0.06515400881024455</v>
      </c>
      <c r="F13" s="192">
        <v>756.617</v>
      </c>
      <c r="G13" s="191">
        <v>56.097</v>
      </c>
      <c r="H13" s="191">
        <f aca="true" t="shared" si="2" ref="H13:H23">G13+F13</f>
        <v>812.7139999999999</v>
      </c>
      <c r="I13" s="193">
        <f aca="true" t="shared" si="3" ref="I13:I23">(D13/H13-1)</f>
        <v>0.11926950932308311</v>
      </c>
      <c r="J13" s="192">
        <v>6821.425000000001</v>
      </c>
      <c r="K13" s="191">
        <v>1064.79</v>
      </c>
      <c r="L13" s="191">
        <f aca="true" t="shared" si="4" ref="L13:L23">K13+J13</f>
        <v>7886.215000000001</v>
      </c>
      <c r="M13" s="193">
        <f aca="true" t="shared" si="5" ref="M13:M23">(L13/$L$8)</f>
        <v>0.06693497472496968</v>
      </c>
      <c r="N13" s="192">
        <v>6889.1150000000025</v>
      </c>
      <c r="O13" s="191">
        <v>620.9549999999999</v>
      </c>
      <c r="P13" s="191">
        <f aca="true" t="shared" si="6" ref="P13:P23">O13+N13</f>
        <v>7510.070000000002</v>
      </c>
      <c r="Q13" s="190">
        <f aca="true" t="shared" si="7" ref="Q13:Q23">(L13/P13-1)</f>
        <v>0.05008541864456628</v>
      </c>
    </row>
    <row r="14" spans="1:17" s="182" customFormat="1" ht="18" customHeight="1">
      <c r="A14" s="196" t="s">
        <v>212</v>
      </c>
      <c r="B14" s="195">
        <v>742.4680000000001</v>
      </c>
      <c r="C14" s="191">
        <v>3.614</v>
      </c>
      <c r="D14" s="191">
        <f t="shared" si="0"/>
        <v>746.0820000000001</v>
      </c>
      <c r="E14" s="194">
        <f t="shared" si="1"/>
        <v>0.05343862689569886</v>
      </c>
      <c r="F14" s="192">
        <v>862.133</v>
      </c>
      <c r="G14" s="191">
        <v>2.1639999999999997</v>
      </c>
      <c r="H14" s="191">
        <f t="shared" si="2"/>
        <v>864.297</v>
      </c>
      <c r="I14" s="193">
        <f t="shared" si="3"/>
        <v>-0.13677589995105843</v>
      </c>
      <c r="J14" s="192">
        <v>6097.803</v>
      </c>
      <c r="K14" s="191">
        <v>19.144999999999996</v>
      </c>
      <c r="L14" s="191">
        <f t="shared" si="4"/>
        <v>6116.948</v>
      </c>
      <c r="M14" s="193">
        <f t="shared" si="5"/>
        <v>0.05191815842884752</v>
      </c>
      <c r="N14" s="192">
        <v>6598.6979999999985</v>
      </c>
      <c r="O14" s="191">
        <v>14.423</v>
      </c>
      <c r="P14" s="191">
        <f t="shared" si="6"/>
        <v>6613.120999999998</v>
      </c>
      <c r="Q14" s="190">
        <f t="shared" si="7"/>
        <v>-0.07502856820554138</v>
      </c>
    </row>
    <row r="15" spans="1:17" s="182" customFormat="1" ht="18" customHeight="1">
      <c r="A15" s="196" t="s">
        <v>220</v>
      </c>
      <c r="B15" s="195">
        <v>390.541</v>
      </c>
      <c r="C15" s="191">
        <v>0.275</v>
      </c>
      <c r="D15" s="191">
        <f t="shared" si="0"/>
        <v>390.816</v>
      </c>
      <c r="E15" s="194">
        <f t="shared" si="1"/>
        <v>0.02799245982193571</v>
      </c>
      <c r="F15" s="192">
        <v>326.719</v>
      </c>
      <c r="G15" s="191">
        <v>8.11</v>
      </c>
      <c r="H15" s="191">
        <f t="shared" si="2"/>
        <v>334.829</v>
      </c>
      <c r="I15" s="193">
        <f t="shared" si="3"/>
        <v>0.16721072547479454</v>
      </c>
      <c r="J15" s="192">
        <v>2832.6790000000005</v>
      </c>
      <c r="K15" s="191">
        <v>6.712999999999998</v>
      </c>
      <c r="L15" s="191">
        <f t="shared" si="4"/>
        <v>2839.3920000000007</v>
      </c>
      <c r="M15" s="193">
        <f t="shared" si="5"/>
        <v>0.024099600601084438</v>
      </c>
      <c r="N15" s="192">
        <v>2691.574</v>
      </c>
      <c r="O15" s="191">
        <v>50.36500000000001</v>
      </c>
      <c r="P15" s="191">
        <f t="shared" si="6"/>
        <v>2741.9390000000003</v>
      </c>
      <c r="Q15" s="190">
        <f t="shared" si="7"/>
        <v>0.03554163677601885</v>
      </c>
    </row>
    <row r="16" spans="1:17" s="182" customFormat="1" ht="18" customHeight="1">
      <c r="A16" s="196" t="s">
        <v>214</v>
      </c>
      <c r="B16" s="195">
        <v>332.36</v>
      </c>
      <c r="C16" s="191">
        <v>6.5329999999999995</v>
      </c>
      <c r="D16" s="191">
        <f t="shared" si="0"/>
        <v>338.89300000000003</v>
      </c>
      <c r="E16" s="194">
        <f t="shared" si="1"/>
        <v>0.02427343989610267</v>
      </c>
      <c r="F16" s="192">
        <v>278.31399999999996</v>
      </c>
      <c r="G16" s="191">
        <v>2.022</v>
      </c>
      <c r="H16" s="191">
        <f t="shared" si="2"/>
        <v>280.33599999999996</v>
      </c>
      <c r="I16" s="193">
        <f t="shared" si="3"/>
        <v>0.2088814850750531</v>
      </c>
      <c r="J16" s="192">
        <v>2504.8660000000004</v>
      </c>
      <c r="K16" s="191">
        <v>64.62600000000002</v>
      </c>
      <c r="L16" s="191">
        <f t="shared" si="4"/>
        <v>2569.4920000000006</v>
      </c>
      <c r="M16" s="193">
        <f t="shared" si="5"/>
        <v>0.021808799541479885</v>
      </c>
      <c r="N16" s="192">
        <v>2361.8410000000003</v>
      </c>
      <c r="O16" s="191">
        <v>48.386</v>
      </c>
      <c r="P16" s="191">
        <f t="shared" si="6"/>
        <v>2410.2270000000003</v>
      </c>
      <c r="Q16" s="190">
        <f t="shared" si="7"/>
        <v>0.0660788382173132</v>
      </c>
    </row>
    <row r="17" spans="1:17" s="182" customFormat="1" ht="18" customHeight="1">
      <c r="A17" s="196" t="s">
        <v>216</v>
      </c>
      <c r="B17" s="195">
        <v>311.16799999999995</v>
      </c>
      <c r="C17" s="191">
        <v>0.66</v>
      </c>
      <c r="D17" s="191">
        <f t="shared" si="0"/>
        <v>311.828</v>
      </c>
      <c r="E17" s="194">
        <f t="shared" si="1"/>
        <v>0.022334891000763964</v>
      </c>
      <c r="F17" s="192">
        <v>296.149</v>
      </c>
      <c r="G17" s="191">
        <v>1</v>
      </c>
      <c r="H17" s="191">
        <f t="shared" si="2"/>
        <v>297.149</v>
      </c>
      <c r="I17" s="193">
        <f t="shared" si="3"/>
        <v>0.04939945953040392</v>
      </c>
      <c r="J17" s="192">
        <v>2856.756</v>
      </c>
      <c r="K17" s="191">
        <v>5.5520000000000005</v>
      </c>
      <c r="L17" s="191">
        <f t="shared" si="4"/>
        <v>2862.308</v>
      </c>
      <c r="M17" s="193">
        <f t="shared" si="5"/>
        <v>0.02429410225755682</v>
      </c>
      <c r="N17" s="192">
        <v>2494.936</v>
      </c>
      <c r="O17" s="191">
        <v>4.455</v>
      </c>
      <c r="P17" s="191">
        <f t="shared" si="6"/>
        <v>2499.391</v>
      </c>
      <c r="Q17" s="190">
        <f t="shared" si="7"/>
        <v>0.1452021712489162</v>
      </c>
    </row>
    <row r="18" spans="1:17" s="182" customFormat="1" ht="18" customHeight="1">
      <c r="A18" s="196" t="s">
        <v>219</v>
      </c>
      <c r="B18" s="195">
        <v>261.673</v>
      </c>
      <c r="C18" s="191">
        <v>0.02</v>
      </c>
      <c r="D18" s="191">
        <f t="shared" si="0"/>
        <v>261.693</v>
      </c>
      <c r="E18" s="194">
        <f t="shared" si="1"/>
        <v>0.018743937781927615</v>
      </c>
      <c r="F18" s="192">
        <v>95.736</v>
      </c>
      <c r="G18" s="191">
        <v>0.21</v>
      </c>
      <c r="H18" s="191">
        <f t="shared" si="2"/>
        <v>95.946</v>
      </c>
      <c r="I18" s="193">
        <f t="shared" si="3"/>
        <v>1.7275029704208618</v>
      </c>
      <c r="J18" s="192">
        <v>1694.7240000000002</v>
      </c>
      <c r="K18" s="191">
        <v>0.7050000000000001</v>
      </c>
      <c r="L18" s="191">
        <f t="shared" si="4"/>
        <v>1695.429</v>
      </c>
      <c r="M18" s="193">
        <f t="shared" si="5"/>
        <v>0.014390109483824699</v>
      </c>
      <c r="N18" s="192">
        <v>1070.9979999999996</v>
      </c>
      <c r="O18" s="191">
        <v>3.405</v>
      </c>
      <c r="P18" s="191">
        <f t="shared" si="6"/>
        <v>1074.4029999999996</v>
      </c>
      <c r="Q18" s="190">
        <f t="shared" si="7"/>
        <v>0.5780196071678885</v>
      </c>
    </row>
    <row r="19" spans="1:17" s="182" customFormat="1" ht="18" customHeight="1">
      <c r="A19" s="196" t="s">
        <v>215</v>
      </c>
      <c r="B19" s="195">
        <v>255.90299999999996</v>
      </c>
      <c r="C19" s="191">
        <v>2.591</v>
      </c>
      <c r="D19" s="191">
        <f>C19+B19</f>
        <v>258.49399999999997</v>
      </c>
      <c r="E19" s="194">
        <f>D19/$D$8</f>
        <v>0.01851480724742961</v>
      </c>
      <c r="F19" s="192">
        <v>247.205</v>
      </c>
      <c r="G19" s="191"/>
      <c r="H19" s="191">
        <f>G19+F19</f>
        <v>247.205</v>
      </c>
      <c r="I19" s="193">
        <f>(D19/H19-1)</f>
        <v>0.04566655205194059</v>
      </c>
      <c r="J19" s="192">
        <v>1882.3589999999997</v>
      </c>
      <c r="K19" s="191">
        <v>8.354</v>
      </c>
      <c r="L19" s="191">
        <f>K19+J19</f>
        <v>1890.7129999999997</v>
      </c>
      <c r="M19" s="193">
        <f>(L19/$L$8)</f>
        <v>0.0160476003846169</v>
      </c>
      <c r="N19" s="192">
        <v>1891.7239999999997</v>
      </c>
      <c r="O19" s="191">
        <v>12.129999999999999</v>
      </c>
      <c r="P19" s="191">
        <f>O19+N19</f>
        <v>1903.8539999999998</v>
      </c>
      <c r="Q19" s="190">
        <f>(L19/P19-1)</f>
        <v>-0.006902314988439295</v>
      </c>
    </row>
    <row r="20" spans="1:17" s="182" customFormat="1" ht="18" customHeight="1">
      <c r="A20" s="196" t="s">
        <v>223</v>
      </c>
      <c r="B20" s="195">
        <v>192.981</v>
      </c>
      <c r="C20" s="191">
        <v>0.24</v>
      </c>
      <c r="D20" s="191">
        <f>C20+B20</f>
        <v>193.221</v>
      </c>
      <c r="E20" s="194">
        <f>D20/$D$8</f>
        <v>0.013839584559624581</v>
      </c>
      <c r="F20" s="192">
        <v>217.003</v>
      </c>
      <c r="G20" s="191">
        <v>0.05</v>
      </c>
      <c r="H20" s="191">
        <f>G20+F20</f>
        <v>217.053</v>
      </c>
      <c r="I20" s="193">
        <f>(D20/H20-1)</f>
        <v>-0.10979806775303724</v>
      </c>
      <c r="J20" s="192">
        <v>1807.8649999999998</v>
      </c>
      <c r="K20" s="191">
        <v>0.8999999999999999</v>
      </c>
      <c r="L20" s="191">
        <f>K20+J20</f>
        <v>1808.7649999999999</v>
      </c>
      <c r="M20" s="193">
        <f>(L20/$L$8)</f>
        <v>0.015352059201836337</v>
      </c>
      <c r="N20" s="192">
        <v>1325.5620000000001</v>
      </c>
      <c r="O20" s="191">
        <v>0.07</v>
      </c>
      <c r="P20" s="191">
        <f>O20+N20</f>
        <v>1325.632</v>
      </c>
      <c r="Q20" s="190">
        <f>(L20/P20-1)</f>
        <v>0.3644548411625548</v>
      </c>
    </row>
    <row r="21" spans="1:17" s="182" customFormat="1" ht="18" customHeight="1">
      <c r="A21" s="196" t="s">
        <v>233</v>
      </c>
      <c r="B21" s="195">
        <v>169.60100000000003</v>
      </c>
      <c r="C21" s="191">
        <v>0</v>
      </c>
      <c r="D21" s="191">
        <f t="shared" si="0"/>
        <v>169.60100000000003</v>
      </c>
      <c r="E21" s="194">
        <f t="shared" si="1"/>
        <v>0.012147786114847191</v>
      </c>
      <c r="F21" s="192">
        <v>283.588</v>
      </c>
      <c r="G21" s="191">
        <v>0.3</v>
      </c>
      <c r="H21" s="191">
        <f t="shared" si="2"/>
        <v>283.88800000000003</v>
      </c>
      <c r="I21" s="193">
        <f t="shared" si="3"/>
        <v>-0.40257777715155274</v>
      </c>
      <c r="J21" s="192">
        <v>1283.0049999999999</v>
      </c>
      <c r="K21" s="191">
        <v>5.26</v>
      </c>
      <c r="L21" s="191">
        <f t="shared" si="4"/>
        <v>1288.2649999999999</v>
      </c>
      <c r="M21" s="193">
        <f t="shared" si="5"/>
        <v>0.01093426760671159</v>
      </c>
      <c r="N21" s="192">
        <v>1380.9040000000002</v>
      </c>
      <c r="O21" s="191">
        <v>13.145</v>
      </c>
      <c r="P21" s="191">
        <f t="shared" si="6"/>
        <v>1394.0490000000002</v>
      </c>
      <c r="Q21" s="190">
        <f t="shared" si="7"/>
        <v>-0.07588255506083386</v>
      </c>
    </row>
    <row r="22" spans="1:17" s="182" customFormat="1" ht="18" customHeight="1">
      <c r="A22" s="196" t="s">
        <v>221</v>
      </c>
      <c r="B22" s="195">
        <v>137.971</v>
      </c>
      <c r="C22" s="191">
        <v>8.894</v>
      </c>
      <c r="D22" s="191">
        <f t="shared" si="0"/>
        <v>146.865</v>
      </c>
      <c r="E22" s="194">
        <f t="shared" si="1"/>
        <v>0.010519304766817604</v>
      </c>
      <c r="F22" s="192">
        <v>139.873</v>
      </c>
      <c r="G22" s="191">
        <v>7.300000000000001</v>
      </c>
      <c r="H22" s="191">
        <f t="shared" si="2"/>
        <v>147.173</v>
      </c>
      <c r="I22" s="193">
        <f t="shared" si="3"/>
        <v>-0.002092775169358463</v>
      </c>
      <c r="J22" s="192">
        <v>1156.059</v>
      </c>
      <c r="K22" s="191">
        <v>34.754000000000005</v>
      </c>
      <c r="L22" s="191">
        <f t="shared" si="4"/>
        <v>1190.8129999999999</v>
      </c>
      <c r="M22" s="193">
        <f t="shared" si="5"/>
        <v>0.010107134798780568</v>
      </c>
      <c r="N22" s="192">
        <v>1175.58</v>
      </c>
      <c r="O22" s="191">
        <v>29.130000000000003</v>
      </c>
      <c r="P22" s="191">
        <f t="shared" si="6"/>
        <v>1204.71</v>
      </c>
      <c r="Q22" s="190">
        <f t="shared" si="7"/>
        <v>-0.011535556274954284</v>
      </c>
    </row>
    <row r="23" spans="1:17" s="182" customFormat="1" ht="18" customHeight="1">
      <c r="A23" s="196" t="s">
        <v>222</v>
      </c>
      <c r="B23" s="195">
        <v>119.51400000000001</v>
      </c>
      <c r="C23" s="191">
        <v>15.267999999999999</v>
      </c>
      <c r="D23" s="191">
        <f t="shared" si="0"/>
        <v>134.782</v>
      </c>
      <c r="E23" s="194">
        <f t="shared" si="1"/>
        <v>0.009653851735139144</v>
      </c>
      <c r="F23" s="192">
        <v>106.78</v>
      </c>
      <c r="G23" s="191">
        <v>14.018999999999998</v>
      </c>
      <c r="H23" s="191">
        <f t="shared" si="2"/>
        <v>120.799</v>
      </c>
      <c r="I23" s="193">
        <f t="shared" si="3"/>
        <v>0.11575426948898593</v>
      </c>
      <c r="J23" s="192">
        <v>902.0810000000002</v>
      </c>
      <c r="K23" s="191">
        <v>162.70299999999992</v>
      </c>
      <c r="L23" s="191">
        <f t="shared" si="4"/>
        <v>1064.784</v>
      </c>
      <c r="M23" s="193">
        <f t="shared" si="5"/>
        <v>0.00903745207650972</v>
      </c>
      <c r="N23" s="192">
        <v>909.1809999999999</v>
      </c>
      <c r="O23" s="191">
        <v>124.99200000000005</v>
      </c>
      <c r="P23" s="191">
        <f t="shared" si="6"/>
        <v>1034.173</v>
      </c>
      <c r="Q23" s="190">
        <f t="shared" si="7"/>
        <v>0.029599496409208337</v>
      </c>
    </row>
    <row r="24" spans="1:17" s="182" customFormat="1" ht="18" customHeight="1">
      <c r="A24" s="196" t="s">
        <v>234</v>
      </c>
      <c r="B24" s="195">
        <v>104.609</v>
      </c>
      <c r="C24" s="191">
        <v>24.022</v>
      </c>
      <c r="D24" s="191">
        <f aca="true" t="shared" si="8" ref="D24:D40">C24+B24</f>
        <v>128.631</v>
      </c>
      <c r="E24" s="194">
        <f aca="true" t="shared" si="9" ref="E24:E40">D24/$D$8</f>
        <v>0.009213282207881491</v>
      </c>
      <c r="F24" s="192">
        <v>75.08699999999999</v>
      </c>
      <c r="G24" s="191">
        <v>35.004999999999995</v>
      </c>
      <c r="H24" s="191">
        <f aca="true" t="shared" si="10" ref="H24:H40">G24+F24</f>
        <v>110.09199999999998</v>
      </c>
      <c r="I24" s="193">
        <f aca="true" t="shared" si="11" ref="I24:I40">(D24/H24-1)</f>
        <v>0.1683955237437782</v>
      </c>
      <c r="J24" s="192">
        <v>856.518</v>
      </c>
      <c r="K24" s="191">
        <v>207.90000000000006</v>
      </c>
      <c r="L24" s="191">
        <f aca="true" t="shared" si="12" ref="L24:L40">K24+J24</f>
        <v>1064.4180000000001</v>
      </c>
      <c r="M24" s="193">
        <f aca="true" t="shared" si="13" ref="M24:M40">(L24/$L$8)</f>
        <v>0.009034345617866464</v>
      </c>
      <c r="N24" s="192">
        <v>503.12700000000007</v>
      </c>
      <c r="O24" s="191">
        <v>277.924</v>
      </c>
      <c r="P24" s="191">
        <f aca="true" t="shared" si="14" ref="P24:P40">O24+N24</f>
        <v>781.051</v>
      </c>
      <c r="Q24" s="190">
        <f aca="true" t="shared" si="15" ref="Q24:Q40">(L24/P24-1)</f>
        <v>0.3628021729694988</v>
      </c>
    </row>
    <row r="25" spans="1:17" s="182" customFormat="1" ht="18" customHeight="1">
      <c r="A25" s="196" t="s">
        <v>246</v>
      </c>
      <c r="B25" s="195">
        <v>119.918</v>
      </c>
      <c r="C25" s="191">
        <v>1.7970000000000002</v>
      </c>
      <c r="D25" s="191">
        <f>C25+B25</f>
        <v>121.715</v>
      </c>
      <c r="E25" s="194">
        <f>D25/$D$8</f>
        <v>0.008717919039207466</v>
      </c>
      <c r="F25" s="192">
        <v>79.476</v>
      </c>
      <c r="G25" s="191"/>
      <c r="H25" s="191">
        <f>G25+F25</f>
        <v>79.476</v>
      </c>
      <c r="I25" s="193">
        <f>(D25/H25-1)</f>
        <v>0.5314686194574463</v>
      </c>
      <c r="J25" s="192">
        <v>1140.2559999999999</v>
      </c>
      <c r="K25" s="191">
        <v>14.822000000000005</v>
      </c>
      <c r="L25" s="191">
        <f>K25+J25</f>
        <v>1155.078</v>
      </c>
      <c r="M25" s="193">
        <f>(L25/$L$8)</f>
        <v>0.009803830701466865</v>
      </c>
      <c r="N25" s="192">
        <v>629.9020000000002</v>
      </c>
      <c r="O25" s="191">
        <v>30.563</v>
      </c>
      <c r="P25" s="191">
        <f>O25+N25</f>
        <v>660.4650000000001</v>
      </c>
      <c r="Q25" s="190">
        <f>(L25/P25-1)</f>
        <v>0.7488860121278187</v>
      </c>
    </row>
    <row r="26" spans="1:17" s="182" customFormat="1" ht="18" customHeight="1">
      <c r="A26" s="196" t="s">
        <v>235</v>
      </c>
      <c r="B26" s="195">
        <v>102.482</v>
      </c>
      <c r="C26" s="191">
        <v>0.014</v>
      </c>
      <c r="D26" s="191">
        <f t="shared" si="8"/>
        <v>102.496</v>
      </c>
      <c r="E26" s="194">
        <f t="shared" si="9"/>
        <v>0.007341345190343084</v>
      </c>
      <c r="F26" s="192">
        <v>80.984</v>
      </c>
      <c r="G26" s="191"/>
      <c r="H26" s="191">
        <f t="shared" si="10"/>
        <v>80.984</v>
      </c>
      <c r="I26" s="193">
        <f t="shared" si="11"/>
        <v>0.26563271757384177</v>
      </c>
      <c r="J26" s="192">
        <v>736.8579999999998</v>
      </c>
      <c r="K26" s="191">
        <v>0.05499999999999999</v>
      </c>
      <c r="L26" s="191">
        <f t="shared" si="12"/>
        <v>736.9129999999998</v>
      </c>
      <c r="M26" s="193">
        <f t="shared" si="13"/>
        <v>0.006254616825625671</v>
      </c>
      <c r="N26" s="192">
        <v>655.7769999999999</v>
      </c>
      <c r="O26" s="191">
        <v>0.07</v>
      </c>
      <c r="P26" s="191">
        <f t="shared" si="14"/>
        <v>655.847</v>
      </c>
      <c r="Q26" s="190">
        <f t="shared" si="15"/>
        <v>0.12360504812860285</v>
      </c>
    </row>
    <row r="27" spans="1:17" s="182" customFormat="1" ht="18" customHeight="1">
      <c r="A27" s="196" t="s">
        <v>224</v>
      </c>
      <c r="B27" s="195">
        <v>86.164</v>
      </c>
      <c r="C27" s="191">
        <v>0</v>
      </c>
      <c r="D27" s="191">
        <f>C27+B27</f>
        <v>86.164</v>
      </c>
      <c r="E27" s="194">
        <f>D27/$D$8</f>
        <v>0.006171554665359834</v>
      </c>
      <c r="F27" s="192">
        <v>95.22</v>
      </c>
      <c r="G27" s="191">
        <v>0.55</v>
      </c>
      <c r="H27" s="191">
        <f>G27+F27</f>
        <v>95.77</v>
      </c>
      <c r="I27" s="193">
        <f>(D27/H27-1)</f>
        <v>-0.10030280881278053</v>
      </c>
      <c r="J27" s="192">
        <v>777.8490000000002</v>
      </c>
      <c r="K27" s="191">
        <v>7.2700000000000005</v>
      </c>
      <c r="L27" s="191">
        <f>K27+J27</f>
        <v>785.1190000000001</v>
      </c>
      <c r="M27" s="193">
        <f>(L27/$L$8)</f>
        <v>0.006663769681792021</v>
      </c>
      <c r="N27" s="192">
        <v>719.6319999999998</v>
      </c>
      <c r="O27" s="191">
        <v>1.155</v>
      </c>
      <c r="P27" s="191">
        <f>O27+N27</f>
        <v>720.7869999999998</v>
      </c>
      <c r="Q27" s="190">
        <f>(L27/P27-1)</f>
        <v>0.08925244212229178</v>
      </c>
    </row>
    <row r="28" spans="1:17" s="182" customFormat="1" ht="18" customHeight="1">
      <c r="A28" s="196" t="s">
        <v>228</v>
      </c>
      <c r="B28" s="195">
        <v>34.927</v>
      </c>
      <c r="C28" s="191">
        <v>24.762</v>
      </c>
      <c r="D28" s="191">
        <f>C28+B28</f>
        <v>59.689</v>
      </c>
      <c r="E28" s="194">
        <f>D28/$D$8</f>
        <v>0.0042752649183030395</v>
      </c>
      <c r="F28" s="192">
        <v>2.445</v>
      </c>
      <c r="G28" s="191">
        <v>40</v>
      </c>
      <c r="H28" s="191">
        <f>G28+F28</f>
        <v>42.445</v>
      </c>
      <c r="I28" s="193">
        <f>(D28/H28-1)</f>
        <v>0.40626693367887845</v>
      </c>
      <c r="J28" s="192">
        <v>618.0570000000001</v>
      </c>
      <c r="K28" s="191">
        <v>230.461</v>
      </c>
      <c r="L28" s="191">
        <f>K28+J28</f>
        <v>848.5180000000001</v>
      </c>
      <c r="M28" s="193">
        <f>(L28/$L$8)</f>
        <v>0.0072018745220212505</v>
      </c>
      <c r="N28" s="192">
        <v>388.90099999999995</v>
      </c>
      <c r="O28" s="191">
        <v>531.555</v>
      </c>
      <c r="P28" s="191">
        <f>O28+N28</f>
        <v>920.4559999999999</v>
      </c>
      <c r="Q28" s="190">
        <f>(L28/P28-1)</f>
        <v>-0.07815474069374284</v>
      </c>
    </row>
    <row r="29" spans="1:17" s="182" customFormat="1" ht="18" customHeight="1">
      <c r="A29" s="196" t="s">
        <v>231</v>
      </c>
      <c r="B29" s="195">
        <v>31.039</v>
      </c>
      <c r="C29" s="191">
        <v>13.115999999999998</v>
      </c>
      <c r="D29" s="191">
        <f>C29+B29</f>
        <v>44.155</v>
      </c>
      <c r="E29" s="194">
        <f>D29/$D$8</f>
        <v>0.003162631682012946</v>
      </c>
      <c r="F29" s="192">
        <v>50.224</v>
      </c>
      <c r="G29" s="191">
        <v>1.3439999999999999</v>
      </c>
      <c r="H29" s="191">
        <f>G29+F29</f>
        <v>51.568</v>
      </c>
      <c r="I29" s="193">
        <f>(D29/H29-1)</f>
        <v>-0.14375193918709273</v>
      </c>
      <c r="J29" s="192">
        <v>277.27200000000005</v>
      </c>
      <c r="K29" s="191">
        <v>53.126000000000005</v>
      </c>
      <c r="L29" s="191">
        <f>K29+J29</f>
        <v>330.398</v>
      </c>
      <c r="M29" s="193">
        <f>(L29/$L$8)</f>
        <v>0.0028042833956695994</v>
      </c>
      <c r="N29" s="192">
        <v>314.677</v>
      </c>
      <c r="O29" s="191">
        <v>22.060999999999996</v>
      </c>
      <c r="P29" s="191">
        <f>O29+N29</f>
        <v>336.738</v>
      </c>
      <c r="Q29" s="190">
        <f>(L29/P29-1)</f>
        <v>-0.018827693934156398</v>
      </c>
    </row>
    <row r="30" spans="1:17" s="182" customFormat="1" ht="18" customHeight="1">
      <c r="A30" s="196" t="s">
        <v>240</v>
      </c>
      <c r="B30" s="195">
        <v>43.856</v>
      </c>
      <c r="C30" s="191">
        <v>0</v>
      </c>
      <c r="D30" s="191">
        <f>C30+B30</f>
        <v>43.856</v>
      </c>
      <c r="E30" s="194">
        <f>D30/$D$8</f>
        <v>0.0031412156051717757</v>
      </c>
      <c r="F30" s="192">
        <v>40.185</v>
      </c>
      <c r="G30" s="191"/>
      <c r="H30" s="191">
        <f>G30+F30</f>
        <v>40.185</v>
      </c>
      <c r="I30" s="193">
        <f>(D30/H30-1)</f>
        <v>0.09135249471195728</v>
      </c>
      <c r="J30" s="192">
        <v>456.788</v>
      </c>
      <c r="K30" s="191">
        <v>11.052999999999999</v>
      </c>
      <c r="L30" s="191">
        <f>K30+J30</f>
        <v>467.841</v>
      </c>
      <c r="M30" s="193">
        <f>(L30/$L$8)</f>
        <v>0.003970843492132098</v>
      </c>
      <c r="N30" s="192">
        <v>310.01500000000004</v>
      </c>
      <c r="O30" s="191">
        <v>8.343</v>
      </c>
      <c r="P30" s="191">
        <f>O30+N30</f>
        <v>318.35800000000006</v>
      </c>
      <c r="Q30" s="190">
        <f>(L30/P30-1)</f>
        <v>0.46954372121950727</v>
      </c>
    </row>
    <row r="31" spans="1:17" s="182" customFormat="1" ht="18" customHeight="1">
      <c r="A31" s="196" t="s">
        <v>225</v>
      </c>
      <c r="B31" s="195">
        <v>43.358999999999995</v>
      </c>
      <c r="C31" s="191">
        <v>0</v>
      </c>
      <c r="D31" s="191">
        <f t="shared" si="8"/>
        <v>43.358999999999995</v>
      </c>
      <c r="E31" s="194">
        <f t="shared" si="9"/>
        <v>0.003105617644669897</v>
      </c>
      <c r="F31" s="192">
        <v>17.3</v>
      </c>
      <c r="G31" s="191">
        <v>0.046</v>
      </c>
      <c r="H31" s="191">
        <f t="shared" si="10"/>
        <v>17.346</v>
      </c>
      <c r="I31" s="193">
        <f t="shared" si="11"/>
        <v>1.4996540989277065</v>
      </c>
      <c r="J31" s="192">
        <v>243.802</v>
      </c>
      <c r="K31" s="191">
        <v>0.8799999999999999</v>
      </c>
      <c r="L31" s="191">
        <f t="shared" si="12"/>
        <v>244.682</v>
      </c>
      <c r="M31" s="193">
        <f t="shared" si="13"/>
        <v>0.00207676096652894</v>
      </c>
      <c r="N31" s="192">
        <v>144.52700000000002</v>
      </c>
      <c r="O31" s="191">
        <v>0.046</v>
      </c>
      <c r="P31" s="191">
        <f t="shared" si="14"/>
        <v>144.573</v>
      </c>
      <c r="Q31" s="190">
        <f t="shared" si="15"/>
        <v>0.6924460307249622</v>
      </c>
    </row>
    <row r="32" spans="1:17" s="182" customFormat="1" ht="18" customHeight="1">
      <c r="A32" s="196" t="s">
        <v>218</v>
      </c>
      <c r="B32" s="195">
        <v>42.31</v>
      </c>
      <c r="C32" s="191">
        <v>0.045</v>
      </c>
      <c r="D32" s="191">
        <f t="shared" si="8"/>
        <v>42.355000000000004</v>
      </c>
      <c r="E32" s="194">
        <f t="shared" si="9"/>
        <v>0.0030337054669156</v>
      </c>
      <c r="F32" s="192">
        <v>70.518</v>
      </c>
      <c r="G32" s="191"/>
      <c r="H32" s="191">
        <f t="shared" si="10"/>
        <v>70.518</v>
      </c>
      <c r="I32" s="193">
        <f t="shared" si="11"/>
        <v>-0.3993732096769619</v>
      </c>
      <c r="J32" s="192">
        <v>470.65399999999994</v>
      </c>
      <c r="K32" s="191">
        <v>1.4329999999999996</v>
      </c>
      <c r="L32" s="191">
        <f t="shared" si="12"/>
        <v>472.08699999999993</v>
      </c>
      <c r="M32" s="193">
        <f t="shared" si="13"/>
        <v>0.004006881807430656</v>
      </c>
      <c r="N32" s="192">
        <v>507.18999999999994</v>
      </c>
      <c r="O32" s="191">
        <v>0.126</v>
      </c>
      <c r="P32" s="191">
        <f t="shared" si="14"/>
        <v>507.3159999999999</v>
      </c>
      <c r="Q32" s="190">
        <f t="shared" si="15"/>
        <v>-0.06944192574253516</v>
      </c>
    </row>
    <row r="33" spans="1:17" s="182" customFormat="1" ht="18" customHeight="1">
      <c r="A33" s="196" t="s">
        <v>227</v>
      </c>
      <c r="B33" s="195">
        <v>36.137</v>
      </c>
      <c r="C33" s="191">
        <v>5.081999999999999</v>
      </c>
      <c r="D33" s="191">
        <f t="shared" si="8"/>
        <v>41.219</v>
      </c>
      <c r="E33" s="194">
        <f t="shared" si="9"/>
        <v>0.002952338700054164</v>
      </c>
      <c r="F33" s="192">
        <v>19.87</v>
      </c>
      <c r="G33" s="191">
        <v>3.2780000000000005</v>
      </c>
      <c r="H33" s="191">
        <f t="shared" si="10"/>
        <v>23.148000000000003</v>
      </c>
      <c r="I33" s="193">
        <f t="shared" si="11"/>
        <v>0.7806721963020562</v>
      </c>
      <c r="J33" s="192">
        <v>310.49500000000006</v>
      </c>
      <c r="K33" s="191">
        <v>77.03900000000004</v>
      </c>
      <c r="L33" s="191">
        <f t="shared" si="12"/>
        <v>387.5340000000001</v>
      </c>
      <c r="M33" s="193">
        <f t="shared" si="13"/>
        <v>0.003289230447694667</v>
      </c>
      <c r="N33" s="192">
        <v>257.064</v>
      </c>
      <c r="O33" s="191">
        <v>44.18999999999997</v>
      </c>
      <c r="P33" s="191">
        <f t="shared" si="14"/>
        <v>301.254</v>
      </c>
      <c r="Q33" s="190">
        <f t="shared" si="15"/>
        <v>0.28640283614491446</v>
      </c>
    </row>
    <row r="34" spans="1:17" s="182" customFormat="1" ht="18" customHeight="1">
      <c r="A34" s="196" t="s">
        <v>232</v>
      </c>
      <c r="B34" s="195">
        <v>32.25</v>
      </c>
      <c r="C34" s="191">
        <v>6</v>
      </c>
      <c r="D34" s="191">
        <f t="shared" si="8"/>
        <v>38.25</v>
      </c>
      <c r="E34" s="194">
        <f t="shared" si="9"/>
        <v>0.0027396820708185977</v>
      </c>
      <c r="F34" s="192">
        <v>56.21</v>
      </c>
      <c r="G34" s="191"/>
      <c r="H34" s="191">
        <f t="shared" si="10"/>
        <v>56.21</v>
      </c>
      <c r="I34" s="193">
        <f t="shared" si="11"/>
        <v>-0.31951610033801814</v>
      </c>
      <c r="J34" s="192">
        <v>310.76799999999986</v>
      </c>
      <c r="K34" s="191">
        <v>30.55</v>
      </c>
      <c r="L34" s="191">
        <f t="shared" si="12"/>
        <v>341.31799999999987</v>
      </c>
      <c r="M34" s="193">
        <f t="shared" si="13"/>
        <v>0.0028969678994520422</v>
      </c>
      <c r="N34" s="192">
        <v>294.91700000000003</v>
      </c>
      <c r="O34" s="191">
        <v>26.558</v>
      </c>
      <c r="P34" s="191">
        <f t="shared" si="14"/>
        <v>321.475</v>
      </c>
      <c r="Q34" s="190">
        <f t="shared" si="15"/>
        <v>0.06172486196438243</v>
      </c>
    </row>
    <row r="35" spans="1:17" s="182" customFormat="1" ht="18" customHeight="1">
      <c r="A35" s="196" t="s">
        <v>256</v>
      </c>
      <c r="B35" s="195">
        <v>34.861</v>
      </c>
      <c r="C35" s="191">
        <v>0.7</v>
      </c>
      <c r="D35" s="191">
        <f t="shared" si="8"/>
        <v>35.561</v>
      </c>
      <c r="E35" s="194">
        <f t="shared" si="9"/>
        <v>0.0025470806305981737</v>
      </c>
      <c r="F35" s="192">
        <v>25.55</v>
      </c>
      <c r="G35" s="191">
        <v>4.796</v>
      </c>
      <c r="H35" s="191">
        <f t="shared" si="10"/>
        <v>30.346</v>
      </c>
      <c r="I35" s="193">
        <f t="shared" si="11"/>
        <v>0.17185131483556315</v>
      </c>
      <c r="J35" s="192">
        <v>236.661</v>
      </c>
      <c r="K35" s="191">
        <v>7.618000000000001</v>
      </c>
      <c r="L35" s="191">
        <f t="shared" si="12"/>
        <v>244.279</v>
      </c>
      <c r="M35" s="193">
        <f t="shared" si="13"/>
        <v>0.002073340466984588</v>
      </c>
      <c r="N35" s="192">
        <v>223.65</v>
      </c>
      <c r="O35" s="191">
        <v>16.272</v>
      </c>
      <c r="P35" s="191">
        <f t="shared" si="14"/>
        <v>239.922</v>
      </c>
      <c r="Q35" s="190">
        <f t="shared" si="15"/>
        <v>0.01816006868899067</v>
      </c>
    </row>
    <row r="36" spans="1:17" s="182" customFormat="1" ht="18" customHeight="1">
      <c r="A36" s="196" t="s">
        <v>250</v>
      </c>
      <c r="B36" s="195">
        <v>32.221000000000004</v>
      </c>
      <c r="C36" s="191">
        <v>0</v>
      </c>
      <c r="D36" s="191">
        <f t="shared" si="8"/>
        <v>32.221000000000004</v>
      </c>
      <c r="E36" s="194">
        <f t="shared" si="9"/>
        <v>0.0023078508759175435</v>
      </c>
      <c r="F36" s="192">
        <v>49.506</v>
      </c>
      <c r="G36" s="191">
        <v>0.18</v>
      </c>
      <c r="H36" s="191">
        <f t="shared" si="10"/>
        <v>49.686</v>
      </c>
      <c r="I36" s="193">
        <f t="shared" si="11"/>
        <v>-0.35150746689208223</v>
      </c>
      <c r="J36" s="192">
        <v>327.32699999999994</v>
      </c>
      <c r="K36" s="191">
        <v>2.5020000000000002</v>
      </c>
      <c r="L36" s="191">
        <f t="shared" si="12"/>
        <v>329.82899999999995</v>
      </c>
      <c r="M36" s="193">
        <f t="shared" si="13"/>
        <v>0.0027994539558662828</v>
      </c>
      <c r="N36" s="192">
        <v>404.6089999999999</v>
      </c>
      <c r="O36" s="191">
        <v>0.8499999999999999</v>
      </c>
      <c r="P36" s="191">
        <f t="shared" si="14"/>
        <v>405.45899999999995</v>
      </c>
      <c r="Q36" s="190">
        <f t="shared" si="15"/>
        <v>-0.18652934082114347</v>
      </c>
    </row>
    <row r="37" spans="1:17" s="182" customFormat="1" ht="18" customHeight="1">
      <c r="A37" s="196" t="s">
        <v>258</v>
      </c>
      <c r="B37" s="195">
        <v>12.657</v>
      </c>
      <c r="C37" s="191">
        <v>17.397</v>
      </c>
      <c r="D37" s="191">
        <f t="shared" si="8"/>
        <v>30.054</v>
      </c>
      <c r="E37" s="194">
        <f t="shared" si="9"/>
        <v>0.00215263803807535</v>
      </c>
      <c r="F37" s="192"/>
      <c r="G37" s="191">
        <v>3.818</v>
      </c>
      <c r="H37" s="191">
        <f t="shared" si="10"/>
        <v>3.818</v>
      </c>
      <c r="I37" s="193">
        <f t="shared" si="11"/>
        <v>6.871660555264536</v>
      </c>
      <c r="J37" s="192">
        <v>183.328</v>
      </c>
      <c r="K37" s="191">
        <v>259.013</v>
      </c>
      <c r="L37" s="191">
        <f t="shared" si="12"/>
        <v>442.341</v>
      </c>
      <c r="M37" s="193">
        <f t="shared" si="13"/>
        <v>0.003754409898134632</v>
      </c>
      <c r="N37" s="192"/>
      <c r="O37" s="191">
        <v>521.2570000000001</v>
      </c>
      <c r="P37" s="191">
        <f t="shared" si="14"/>
        <v>521.2570000000001</v>
      </c>
      <c r="Q37" s="190">
        <f t="shared" si="15"/>
        <v>-0.15139556878852478</v>
      </c>
    </row>
    <row r="38" spans="1:17" s="182" customFormat="1" ht="18" customHeight="1">
      <c r="A38" s="196" t="s">
        <v>253</v>
      </c>
      <c r="B38" s="195">
        <v>8.735</v>
      </c>
      <c r="C38" s="191">
        <v>20.020000000000003</v>
      </c>
      <c r="D38" s="191">
        <f t="shared" si="8"/>
        <v>28.755000000000003</v>
      </c>
      <c r="E38" s="194">
        <f t="shared" si="9"/>
        <v>0.002059596286180099</v>
      </c>
      <c r="F38" s="192">
        <v>9.801</v>
      </c>
      <c r="G38" s="191">
        <v>21.453000000000003</v>
      </c>
      <c r="H38" s="191">
        <f t="shared" si="10"/>
        <v>31.254000000000005</v>
      </c>
      <c r="I38" s="193">
        <f t="shared" si="11"/>
        <v>-0.07995776540602806</v>
      </c>
      <c r="J38" s="192">
        <v>203.20199999999997</v>
      </c>
      <c r="K38" s="191">
        <v>283.32300000000004</v>
      </c>
      <c r="L38" s="191">
        <f t="shared" si="12"/>
        <v>486.525</v>
      </c>
      <c r="M38" s="193">
        <f t="shared" si="13"/>
        <v>0.004129425659592829</v>
      </c>
      <c r="N38" s="192">
        <v>22.903</v>
      </c>
      <c r="O38" s="191">
        <v>211.25499999999997</v>
      </c>
      <c r="P38" s="191">
        <f t="shared" si="14"/>
        <v>234.15799999999996</v>
      </c>
      <c r="Q38" s="190">
        <f t="shared" si="15"/>
        <v>1.0777637321808355</v>
      </c>
    </row>
    <row r="39" spans="1:17" s="182" customFormat="1" ht="18" customHeight="1">
      <c r="A39" s="196" t="s">
        <v>243</v>
      </c>
      <c r="B39" s="195">
        <v>13.267</v>
      </c>
      <c r="C39" s="191">
        <v>11.145</v>
      </c>
      <c r="D39" s="191">
        <f t="shared" si="8"/>
        <v>24.412</v>
      </c>
      <c r="E39" s="194">
        <f t="shared" si="9"/>
        <v>0.001748525979420225</v>
      </c>
      <c r="F39" s="192">
        <v>18.247</v>
      </c>
      <c r="G39" s="191">
        <v>14.075000000000001</v>
      </c>
      <c r="H39" s="191">
        <f t="shared" si="10"/>
        <v>32.322</v>
      </c>
      <c r="I39" s="193">
        <f t="shared" si="11"/>
        <v>-0.2447249551389148</v>
      </c>
      <c r="J39" s="192">
        <v>143.29799999999997</v>
      </c>
      <c r="K39" s="191">
        <v>31.307999999999993</v>
      </c>
      <c r="L39" s="191">
        <f t="shared" si="12"/>
        <v>174.60599999999997</v>
      </c>
      <c r="M39" s="193">
        <f t="shared" si="13"/>
        <v>0.0014819844750400604</v>
      </c>
      <c r="N39" s="192">
        <v>164.07100000000005</v>
      </c>
      <c r="O39" s="191">
        <v>115.25800000000002</v>
      </c>
      <c r="P39" s="191">
        <f t="shared" si="14"/>
        <v>279.32900000000006</v>
      </c>
      <c r="Q39" s="190">
        <f t="shared" si="15"/>
        <v>-0.37490915730196317</v>
      </c>
    </row>
    <row r="40" spans="1:17" s="182" customFormat="1" ht="18" customHeight="1">
      <c r="A40" s="196" t="s">
        <v>226</v>
      </c>
      <c r="B40" s="195">
        <v>20.802999999999997</v>
      </c>
      <c r="C40" s="191">
        <v>1.113</v>
      </c>
      <c r="D40" s="191">
        <f t="shared" si="8"/>
        <v>21.915999999999997</v>
      </c>
      <c r="E40" s="194">
        <f t="shared" si="9"/>
        <v>0.0015697482944852386</v>
      </c>
      <c r="F40" s="192">
        <v>44.039</v>
      </c>
      <c r="G40" s="191">
        <v>2.4459999999999997</v>
      </c>
      <c r="H40" s="191">
        <f t="shared" si="10"/>
        <v>46.485</v>
      </c>
      <c r="I40" s="193">
        <f t="shared" si="11"/>
        <v>-0.528536086909756</v>
      </c>
      <c r="J40" s="192">
        <v>281.93500000000006</v>
      </c>
      <c r="K40" s="191">
        <v>19.558999999999994</v>
      </c>
      <c r="L40" s="191">
        <f t="shared" si="12"/>
        <v>301.494</v>
      </c>
      <c r="M40" s="193">
        <f t="shared" si="13"/>
        <v>0.002558958038771452</v>
      </c>
      <c r="N40" s="192">
        <v>461.53399999999993</v>
      </c>
      <c r="O40" s="191">
        <v>54.964999999999996</v>
      </c>
      <c r="P40" s="191">
        <f t="shared" si="14"/>
        <v>516.4989999999999</v>
      </c>
      <c r="Q40" s="190">
        <f t="shared" si="15"/>
        <v>-0.4162737972387167</v>
      </c>
    </row>
    <row r="41" spans="1:17" s="182" customFormat="1" ht="18" customHeight="1">
      <c r="A41" s="196" t="s">
        <v>229</v>
      </c>
      <c r="B41" s="195">
        <v>17.383</v>
      </c>
      <c r="C41" s="191">
        <v>1.7229999999999999</v>
      </c>
      <c r="D41" s="191">
        <f>C41+B41</f>
        <v>19.105999999999998</v>
      </c>
      <c r="E41" s="194">
        <f>D41/$D$8</f>
        <v>0.0013684801475832712</v>
      </c>
      <c r="F41" s="192">
        <v>17.915999999999997</v>
      </c>
      <c r="G41" s="191">
        <v>2.285</v>
      </c>
      <c r="H41" s="191">
        <f>G41+F41</f>
        <v>20.200999999999997</v>
      </c>
      <c r="I41" s="193">
        <f>(D41/H41-1)</f>
        <v>-0.0542052373644869</v>
      </c>
      <c r="J41" s="192">
        <v>158.79299999999995</v>
      </c>
      <c r="K41" s="191">
        <v>17.618000000000002</v>
      </c>
      <c r="L41" s="191">
        <f>K41+J41</f>
        <v>176.41099999999994</v>
      </c>
      <c r="M41" s="193">
        <f>(L41/$L$8)</f>
        <v>0.0014973045784583124</v>
      </c>
      <c r="N41" s="192">
        <v>169.72</v>
      </c>
      <c r="O41" s="191">
        <v>22.87599999999999</v>
      </c>
      <c r="P41" s="191">
        <f>O41+N41</f>
        <v>192.596</v>
      </c>
      <c r="Q41" s="190">
        <f>(L41/P41-1)</f>
        <v>-0.08403601320899734</v>
      </c>
    </row>
    <row r="42" spans="1:17" s="182" customFormat="1" ht="18" customHeight="1">
      <c r="A42" s="461" t="s">
        <v>248</v>
      </c>
      <c r="B42" s="462">
        <v>18.589</v>
      </c>
      <c r="C42" s="463">
        <v>0</v>
      </c>
      <c r="D42" s="463">
        <f>C42+B42</f>
        <v>18.589</v>
      </c>
      <c r="E42" s="464">
        <f>D42/$D$8</f>
        <v>0.0013314496735803113</v>
      </c>
      <c r="F42" s="465">
        <v>11.844999999999999</v>
      </c>
      <c r="G42" s="463"/>
      <c r="H42" s="463">
        <f>G42+F42</f>
        <v>11.844999999999999</v>
      </c>
      <c r="I42" s="466">
        <f>(D42/H42-1)</f>
        <v>0.5693541578725201</v>
      </c>
      <c r="J42" s="465">
        <v>148.755</v>
      </c>
      <c r="K42" s="463">
        <v>13.1</v>
      </c>
      <c r="L42" s="463">
        <f>K42+J42</f>
        <v>161.855</v>
      </c>
      <c r="M42" s="466">
        <f>(L42/$L$8)</f>
        <v>0.0013737591904494062</v>
      </c>
      <c r="N42" s="465">
        <v>102.74999999999999</v>
      </c>
      <c r="O42" s="463">
        <v>10.028999999999998</v>
      </c>
      <c r="P42" s="463">
        <f>O42+N42</f>
        <v>112.77899999999998</v>
      </c>
      <c r="Q42" s="467">
        <f>(L42/P42-1)</f>
        <v>0.43515193431401245</v>
      </c>
    </row>
    <row r="43" spans="1:17" s="182" customFormat="1" ht="18" customHeight="1">
      <c r="A43" s="196" t="s">
        <v>241</v>
      </c>
      <c r="B43" s="195">
        <v>17.990000000000002</v>
      </c>
      <c r="C43" s="191">
        <v>0</v>
      </c>
      <c r="D43" s="191">
        <f>C43+B43</f>
        <v>17.990000000000002</v>
      </c>
      <c r="E43" s="194">
        <f>D43/$D$8</f>
        <v>0.001288545894222917</v>
      </c>
      <c r="F43" s="192">
        <v>15.238</v>
      </c>
      <c r="G43" s="191"/>
      <c r="H43" s="191">
        <f>G43+F43</f>
        <v>15.238</v>
      </c>
      <c r="I43" s="193">
        <f>(D43/H43-1)</f>
        <v>0.1806011287570548</v>
      </c>
      <c r="J43" s="192">
        <v>124.03800000000001</v>
      </c>
      <c r="K43" s="191"/>
      <c r="L43" s="191">
        <f>K43+J43</f>
        <v>124.03800000000001</v>
      </c>
      <c r="M43" s="193">
        <f>(L43/$L$8)</f>
        <v>0.0010527839267552037</v>
      </c>
      <c r="N43" s="192">
        <v>180.623</v>
      </c>
      <c r="O43" s="191">
        <v>0.95</v>
      </c>
      <c r="P43" s="191">
        <f>O43+N43</f>
        <v>181.57299999999998</v>
      </c>
      <c r="Q43" s="190">
        <f>(L43/P43-1)</f>
        <v>-0.3168697989238487</v>
      </c>
    </row>
    <row r="44" spans="1:17" s="182" customFormat="1" ht="18" customHeight="1">
      <c r="A44" s="196" t="s">
        <v>249</v>
      </c>
      <c r="B44" s="195">
        <v>12.795000000000002</v>
      </c>
      <c r="C44" s="191">
        <v>3.677</v>
      </c>
      <c r="D44" s="191">
        <f>C44+B44</f>
        <v>16.472</v>
      </c>
      <c r="E44" s="194">
        <f>D44/$D$8</f>
        <v>0.001179818119490822</v>
      </c>
      <c r="F44" s="192">
        <v>5.05</v>
      </c>
      <c r="G44" s="191">
        <v>12.6</v>
      </c>
      <c r="H44" s="191">
        <f>G44+F44</f>
        <v>17.65</v>
      </c>
      <c r="I44" s="193">
        <f>(D44/H44-1)</f>
        <v>-0.06674220963172794</v>
      </c>
      <c r="J44" s="192">
        <v>90.36899999999996</v>
      </c>
      <c r="K44" s="191">
        <v>61.934</v>
      </c>
      <c r="L44" s="191">
        <f>K44+J44</f>
        <v>152.30299999999994</v>
      </c>
      <c r="M44" s="193">
        <f>(L44/$L$8)</f>
        <v>0.0012926857124155315</v>
      </c>
      <c r="N44" s="192">
        <v>49.64199999999998</v>
      </c>
      <c r="O44" s="191">
        <v>95.648</v>
      </c>
      <c r="P44" s="191">
        <f>O44+N44</f>
        <v>145.28999999999996</v>
      </c>
      <c r="Q44" s="190">
        <f>(L44/P44-1)</f>
        <v>0.048268979282813484</v>
      </c>
    </row>
    <row r="45" spans="1:17" s="182" customFormat="1" ht="18" customHeight="1" thickBot="1">
      <c r="A45" s="189" t="s">
        <v>259</v>
      </c>
      <c r="B45" s="188">
        <v>1428.5979999999988</v>
      </c>
      <c r="C45" s="184">
        <v>883.330999999999</v>
      </c>
      <c r="D45" s="184">
        <f>C45+B45</f>
        <v>2311.928999999998</v>
      </c>
      <c r="E45" s="187">
        <f>D45/$D$8</f>
        <v>0.16559347530210625</v>
      </c>
      <c r="F45" s="185">
        <v>1333.9309999999998</v>
      </c>
      <c r="G45" s="184">
        <v>1023.0569999999996</v>
      </c>
      <c r="H45" s="184">
        <f>G45+F45</f>
        <v>2356.9879999999994</v>
      </c>
      <c r="I45" s="186">
        <f>(D45/H45-1)</f>
        <v>-0.019117195335742743</v>
      </c>
      <c r="J45" s="185">
        <v>12655.662000000068</v>
      </c>
      <c r="K45" s="184">
        <v>6999.201000000159</v>
      </c>
      <c r="L45" s="184">
        <f>K45+J45</f>
        <v>19654.863000000227</v>
      </c>
      <c r="M45" s="186">
        <f>(L45/$L$8)</f>
        <v>0.1668224564163869</v>
      </c>
      <c r="N45" s="185">
        <v>11646.243000000051</v>
      </c>
      <c r="O45" s="184">
        <v>8243.16900000017</v>
      </c>
      <c r="P45" s="184">
        <f>O45+N45</f>
        <v>19889.412000000222</v>
      </c>
      <c r="Q45" s="183">
        <f>(L45/P45-1)</f>
        <v>-0.011792656313821315</v>
      </c>
    </row>
    <row r="46" ht="15" thickTop="1">
      <c r="A46" s="116" t="s">
        <v>143</v>
      </c>
    </row>
    <row r="47" ht="13.5" customHeight="1">
      <c r="A47" s="116" t="s">
        <v>53</v>
      </c>
    </row>
  </sheetData>
  <sheetProtection/>
  <mergeCells count="14">
    <mergeCell ref="J6:L6"/>
    <mergeCell ref="M6:M7"/>
    <mergeCell ref="A5:A7"/>
    <mergeCell ref="A4:Q4"/>
    <mergeCell ref="N1:Q1"/>
    <mergeCell ref="B5:I5"/>
    <mergeCell ref="J5:Q5"/>
    <mergeCell ref="A3:Q3"/>
    <mergeCell ref="N6:P6"/>
    <mergeCell ref="Q6:Q7"/>
    <mergeCell ref="B6:D6"/>
    <mergeCell ref="E6:E7"/>
    <mergeCell ref="F6:H6"/>
    <mergeCell ref="I6:I7"/>
  </mergeCells>
  <conditionalFormatting sqref="Q46:Q65536 I46:I65536 I3 Q3">
    <cfRule type="cellIs" priority="4" dxfId="93" operator="lessThan" stopIfTrue="1">
      <formula>0</formula>
    </cfRule>
  </conditionalFormatting>
  <conditionalFormatting sqref="I8:I45 Q8:Q45">
    <cfRule type="cellIs" priority="5" dxfId="93" operator="lessThan">
      <formula>0</formula>
    </cfRule>
    <cfRule type="cellIs" priority="6" dxfId="95" operator="greaterThanOrEqual">
      <formula>0</formula>
    </cfRule>
  </conditionalFormatting>
  <conditionalFormatting sqref="I5 Q5">
    <cfRule type="cellIs" priority="1" dxfId="93" operator="lessThan" stopIfTrue="1">
      <formula>0</formula>
    </cfRule>
  </conditionalFormatting>
  <hyperlinks>
    <hyperlink ref="N1:Q1" location="INDICE!A1" display="Volver al Indice"/>
  </hyperlinks>
  <printOptions/>
  <pageMargins left="0.47" right="0.24" top="0.36" bottom="0.18" header="0.25" footer="0.18"/>
  <pageSetup horizontalDpi="600" verticalDpi="600" orientation="landscape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0"/>
  </sheetPr>
  <dimension ref="A1:Y83"/>
  <sheetViews>
    <sheetView showGridLines="0" zoomScale="80" zoomScaleNormal="80" zoomScalePageLayoutView="0" workbookViewId="0" topLeftCell="A1">
      <selection activeCell="T81" sqref="T81:W81"/>
    </sheetView>
  </sheetViews>
  <sheetFormatPr defaultColWidth="8.00390625" defaultRowHeight="15"/>
  <cols>
    <col min="1" max="1" width="20.28125" style="123" customWidth="1"/>
    <col min="2" max="2" width="9.00390625" style="123" customWidth="1"/>
    <col min="3" max="3" width="9.7109375" style="123" bestFit="1" customWidth="1"/>
    <col min="4" max="4" width="8.00390625" style="123" bestFit="1" customWidth="1"/>
    <col min="5" max="5" width="9.7109375" style="123" bestFit="1" customWidth="1"/>
    <col min="6" max="6" width="9.28125" style="123" customWidth="1"/>
    <col min="7" max="8" width="9.28125" style="123" bestFit="1" customWidth="1"/>
    <col min="9" max="9" width="10.7109375" style="123" bestFit="1" customWidth="1"/>
    <col min="10" max="10" width="8.7109375" style="123" customWidth="1"/>
    <col min="11" max="11" width="9.7109375" style="123" bestFit="1" customWidth="1"/>
    <col min="12" max="12" width="9.28125" style="123" bestFit="1" customWidth="1"/>
    <col min="13" max="13" width="10.28125" style="123" bestFit="1" customWidth="1"/>
    <col min="14" max="15" width="11.140625" style="123" bestFit="1" customWidth="1"/>
    <col min="16" max="16" width="8.7109375" style="123" customWidth="1"/>
    <col min="17" max="17" width="10.28125" style="123" customWidth="1"/>
    <col min="18" max="18" width="11.140625" style="123" bestFit="1" customWidth="1"/>
    <col min="19" max="19" width="9.28125" style="123" bestFit="1" customWidth="1"/>
    <col min="20" max="21" width="11.140625" style="123" bestFit="1" customWidth="1"/>
    <col min="22" max="22" width="8.28125" style="123" customWidth="1"/>
    <col min="23" max="23" width="10.28125" style="123" customWidth="1"/>
    <col min="24" max="24" width="11.140625" style="123" bestFit="1" customWidth="1"/>
    <col min="25" max="25" width="9.8515625" style="123" bestFit="1" customWidth="1"/>
    <col min="26" max="16384" width="8.00390625" style="123" customWidth="1"/>
  </cols>
  <sheetData>
    <row r="1" spans="24:25" ht="18.75" thickBot="1">
      <c r="X1" s="581" t="s">
        <v>28</v>
      </c>
      <c r="Y1" s="582"/>
    </row>
    <row r="2" ht="5.25" customHeight="1" thickBot="1"/>
    <row r="3" spans="1:25" ht="24" customHeight="1" thickTop="1">
      <c r="A3" s="639" t="s">
        <v>63</v>
      </c>
      <c r="B3" s="640"/>
      <c r="C3" s="640"/>
      <c r="D3" s="640"/>
      <c r="E3" s="640"/>
      <c r="F3" s="640"/>
      <c r="G3" s="640"/>
      <c r="H3" s="640"/>
      <c r="I3" s="640"/>
      <c r="J3" s="640"/>
      <c r="K3" s="640"/>
      <c r="L3" s="640"/>
      <c r="M3" s="640"/>
      <c r="N3" s="640"/>
      <c r="O3" s="640"/>
      <c r="P3" s="640"/>
      <c r="Q3" s="640"/>
      <c r="R3" s="640"/>
      <c r="S3" s="640"/>
      <c r="T3" s="640"/>
      <c r="U3" s="640"/>
      <c r="V3" s="640"/>
      <c r="W3" s="640"/>
      <c r="X3" s="640"/>
      <c r="Y3" s="641"/>
    </row>
    <row r="4" spans="1:25" ht="16.5" customHeight="1" thickBot="1">
      <c r="A4" s="650" t="s">
        <v>45</v>
      </c>
      <c r="B4" s="651"/>
      <c r="C4" s="651"/>
      <c r="D4" s="651"/>
      <c r="E4" s="651"/>
      <c r="F4" s="651"/>
      <c r="G4" s="651"/>
      <c r="H4" s="651"/>
      <c r="I4" s="651"/>
      <c r="J4" s="651"/>
      <c r="K4" s="651"/>
      <c r="L4" s="651"/>
      <c r="M4" s="651"/>
      <c r="N4" s="651"/>
      <c r="O4" s="651"/>
      <c r="P4" s="651"/>
      <c r="Q4" s="651"/>
      <c r="R4" s="651"/>
      <c r="S4" s="651"/>
      <c r="T4" s="651"/>
      <c r="U4" s="651"/>
      <c r="V4" s="651"/>
      <c r="W4" s="651"/>
      <c r="X4" s="651"/>
      <c r="Y4" s="652"/>
    </row>
    <row r="5" spans="1:25" s="265" customFormat="1" ht="15.75" customHeight="1" thickBot="1" thickTop="1">
      <c r="A5" s="586" t="s">
        <v>62</v>
      </c>
      <c r="B5" s="656" t="s">
        <v>36</v>
      </c>
      <c r="C5" s="657"/>
      <c r="D5" s="657"/>
      <c r="E5" s="657"/>
      <c r="F5" s="657"/>
      <c r="G5" s="657"/>
      <c r="H5" s="657"/>
      <c r="I5" s="657"/>
      <c r="J5" s="658"/>
      <c r="K5" s="658"/>
      <c r="L5" s="658"/>
      <c r="M5" s="659"/>
      <c r="N5" s="656" t="s">
        <v>35</v>
      </c>
      <c r="O5" s="657"/>
      <c r="P5" s="657"/>
      <c r="Q5" s="657"/>
      <c r="R5" s="657"/>
      <c r="S5" s="657"/>
      <c r="T5" s="657"/>
      <c r="U5" s="657"/>
      <c r="V5" s="657"/>
      <c r="W5" s="657"/>
      <c r="X5" s="657"/>
      <c r="Y5" s="660"/>
    </row>
    <row r="6" spans="1:25" s="163" customFormat="1" ht="26.25" customHeight="1">
      <c r="A6" s="587"/>
      <c r="B6" s="645" t="s">
        <v>154</v>
      </c>
      <c r="C6" s="646"/>
      <c r="D6" s="646"/>
      <c r="E6" s="646"/>
      <c r="F6" s="646"/>
      <c r="G6" s="642" t="s">
        <v>34</v>
      </c>
      <c r="H6" s="645" t="s">
        <v>155</v>
      </c>
      <c r="I6" s="646"/>
      <c r="J6" s="646"/>
      <c r="K6" s="646"/>
      <c r="L6" s="646"/>
      <c r="M6" s="653" t="s">
        <v>33</v>
      </c>
      <c r="N6" s="645" t="s">
        <v>156</v>
      </c>
      <c r="O6" s="646"/>
      <c r="P6" s="646"/>
      <c r="Q6" s="646"/>
      <c r="R6" s="646"/>
      <c r="S6" s="642" t="s">
        <v>34</v>
      </c>
      <c r="T6" s="645" t="s">
        <v>157</v>
      </c>
      <c r="U6" s="646"/>
      <c r="V6" s="646"/>
      <c r="W6" s="646"/>
      <c r="X6" s="646"/>
      <c r="Y6" s="647" t="s">
        <v>33</v>
      </c>
    </row>
    <row r="7" spans="1:25" s="163" customFormat="1" ht="26.25" customHeight="1">
      <c r="A7" s="588"/>
      <c r="B7" s="634" t="s">
        <v>22</v>
      </c>
      <c r="C7" s="635"/>
      <c r="D7" s="636" t="s">
        <v>21</v>
      </c>
      <c r="E7" s="635"/>
      <c r="F7" s="637" t="s">
        <v>17</v>
      </c>
      <c r="G7" s="643"/>
      <c r="H7" s="634" t="s">
        <v>22</v>
      </c>
      <c r="I7" s="635"/>
      <c r="J7" s="636" t="s">
        <v>21</v>
      </c>
      <c r="K7" s="635"/>
      <c r="L7" s="637" t="s">
        <v>17</v>
      </c>
      <c r="M7" s="654"/>
      <c r="N7" s="634" t="s">
        <v>22</v>
      </c>
      <c r="O7" s="635"/>
      <c r="P7" s="636" t="s">
        <v>21</v>
      </c>
      <c r="Q7" s="635"/>
      <c r="R7" s="637" t="s">
        <v>17</v>
      </c>
      <c r="S7" s="643"/>
      <c r="T7" s="634" t="s">
        <v>22</v>
      </c>
      <c r="U7" s="635"/>
      <c r="V7" s="636" t="s">
        <v>21</v>
      </c>
      <c r="W7" s="635"/>
      <c r="X7" s="637" t="s">
        <v>17</v>
      </c>
      <c r="Y7" s="648"/>
    </row>
    <row r="8" spans="1:25" s="261" customFormat="1" ht="21" customHeight="1" thickBot="1">
      <c r="A8" s="589"/>
      <c r="B8" s="264" t="s">
        <v>19</v>
      </c>
      <c r="C8" s="262" t="s">
        <v>18</v>
      </c>
      <c r="D8" s="263" t="s">
        <v>19</v>
      </c>
      <c r="E8" s="262" t="s">
        <v>18</v>
      </c>
      <c r="F8" s="638"/>
      <c r="G8" s="644"/>
      <c r="H8" s="264" t="s">
        <v>19</v>
      </c>
      <c r="I8" s="262" t="s">
        <v>18</v>
      </c>
      <c r="J8" s="263" t="s">
        <v>19</v>
      </c>
      <c r="K8" s="262" t="s">
        <v>18</v>
      </c>
      <c r="L8" s="638"/>
      <c r="M8" s="655"/>
      <c r="N8" s="264" t="s">
        <v>19</v>
      </c>
      <c r="O8" s="262" t="s">
        <v>18</v>
      </c>
      <c r="P8" s="263" t="s">
        <v>19</v>
      </c>
      <c r="Q8" s="262" t="s">
        <v>18</v>
      </c>
      <c r="R8" s="638"/>
      <c r="S8" s="644"/>
      <c r="T8" s="264" t="s">
        <v>19</v>
      </c>
      <c r="U8" s="262" t="s">
        <v>18</v>
      </c>
      <c r="V8" s="263" t="s">
        <v>19</v>
      </c>
      <c r="W8" s="262" t="s">
        <v>18</v>
      </c>
      <c r="X8" s="638"/>
      <c r="Y8" s="649"/>
    </row>
    <row r="9" spans="1:25" s="254" customFormat="1" ht="18" customHeight="1" thickBot="1" thickTop="1">
      <c r="A9" s="260" t="s">
        <v>24</v>
      </c>
      <c r="B9" s="258">
        <f>B10+B33+B48+B61+B74+B81</f>
        <v>430556</v>
      </c>
      <c r="C9" s="257">
        <f>C10+C33+C48+C61+C74+C81</f>
        <v>401864</v>
      </c>
      <c r="D9" s="256">
        <f>D10+D33+D48+D61+D74+D81</f>
        <v>3061</v>
      </c>
      <c r="E9" s="257">
        <f>E10+E33+E48+E61+E74+E81</f>
        <v>3059</v>
      </c>
      <c r="F9" s="256">
        <f aca="true" t="shared" si="0" ref="F9:F47">SUM(B9:E9)</f>
        <v>838540</v>
      </c>
      <c r="G9" s="259">
        <f aca="true" t="shared" si="1" ref="G9:G47">F9/$F$9</f>
        <v>1</v>
      </c>
      <c r="H9" s="258">
        <f>H10+H33+H48+H61+H74+H81</f>
        <v>364167</v>
      </c>
      <c r="I9" s="257">
        <f>I10+I33+I48+I61+I74+I81</f>
        <v>335315</v>
      </c>
      <c r="J9" s="256">
        <f>J10+J33+J48+J61+J74+J81</f>
        <v>3643</v>
      </c>
      <c r="K9" s="257">
        <f>K10+K33+K48+K61+K74+K81</f>
        <v>3215</v>
      </c>
      <c r="L9" s="256">
        <f aca="true" t="shared" si="2" ref="L9:L47">SUM(H9:K9)</f>
        <v>706340</v>
      </c>
      <c r="M9" s="481">
        <f aca="true" t="shared" si="3" ref="M9:M46">IF(ISERROR(F9/L9-1),"         /0",(F9/L9-1))</f>
        <v>0.18716198997649847</v>
      </c>
      <c r="N9" s="258">
        <f>N10+N33+N48+N61+N74+N81</f>
        <v>3664357</v>
      </c>
      <c r="O9" s="257">
        <f>O10+O33+O48+O61+O74+O81</f>
        <v>3548789</v>
      </c>
      <c r="P9" s="256">
        <f>P10+P33+P48+P61+P74+P81</f>
        <v>33187</v>
      </c>
      <c r="Q9" s="257">
        <f>Q10+Q33+Q48+Q61+Q74+Q81</f>
        <v>30972</v>
      </c>
      <c r="R9" s="256">
        <f aca="true" t="shared" si="4" ref="R9:R47">SUM(N9:Q9)</f>
        <v>7277305</v>
      </c>
      <c r="S9" s="259">
        <f aca="true" t="shared" si="5" ref="S9:S47">R9/$R$9</f>
        <v>1</v>
      </c>
      <c r="T9" s="258">
        <f>T10+T33+T48+T61+T74+T81</f>
        <v>3264934</v>
      </c>
      <c r="U9" s="257">
        <f>U10+U33+U48+U61+U74+U81</f>
        <v>3154863</v>
      </c>
      <c r="V9" s="256">
        <f>V10+V33+V48+V61+V74+V81</f>
        <v>36594</v>
      </c>
      <c r="W9" s="257">
        <f>W10+W33+W48+W61+W74+W81</f>
        <v>37175</v>
      </c>
      <c r="X9" s="256">
        <f aca="true" t="shared" si="6" ref="X9:X47">SUM(T9:W9)</f>
        <v>6493566</v>
      </c>
      <c r="Y9" s="255">
        <f aca="true" t="shared" si="7" ref="Y9:Y46">IF(ISERROR(R9/X9-1),"         /0",(R9/X9-1))</f>
        <v>0.12069469995376969</v>
      </c>
    </row>
    <row r="10" spans="1:25" s="231" customFormat="1" ht="19.5" customHeight="1">
      <c r="A10" s="238" t="s">
        <v>61</v>
      </c>
      <c r="B10" s="235">
        <f>SUM(B11:B32)</f>
        <v>120860</v>
      </c>
      <c r="C10" s="234">
        <f>SUM(C11:C32)</f>
        <v>112925</v>
      </c>
      <c r="D10" s="233">
        <f>SUM(D11:D32)</f>
        <v>13</v>
      </c>
      <c r="E10" s="234">
        <f>SUM(E11:E32)</f>
        <v>8</v>
      </c>
      <c r="F10" s="233">
        <f t="shared" si="0"/>
        <v>233806</v>
      </c>
      <c r="G10" s="236">
        <f t="shared" si="1"/>
        <v>0.27882510077038664</v>
      </c>
      <c r="H10" s="235">
        <f>SUM(H11:H32)</f>
        <v>108914</v>
      </c>
      <c r="I10" s="234">
        <f>SUM(I11:I32)</f>
        <v>97572</v>
      </c>
      <c r="J10" s="233">
        <f>SUM(J11:J32)</f>
        <v>85</v>
      </c>
      <c r="K10" s="234">
        <f>SUM(K11:K32)</f>
        <v>1</v>
      </c>
      <c r="L10" s="233">
        <f t="shared" si="2"/>
        <v>206572</v>
      </c>
      <c r="M10" s="237">
        <f t="shared" si="3"/>
        <v>0.1318378095772903</v>
      </c>
      <c r="N10" s="235">
        <f>SUM(N11:N32)</f>
        <v>1146288</v>
      </c>
      <c r="O10" s="234">
        <f>SUM(O11:O32)</f>
        <v>1139322</v>
      </c>
      <c r="P10" s="233">
        <f>SUM(P11:P32)</f>
        <v>2100</v>
      </c>
      <c r="Q10" s="234">
        <f>SUM(Q11:Q32)</f>
        <v>440</v>
      </c>
      <c r="R10" s="233">
        <f t="shared" si="4"/>
        <v>2288150</v>
      </c>
      <c r="S10" s="236">
        <f t="shared" si="5"/>
        <v>0.31442271555197976</v>
      </c>
      <c r="T10" s="235">
        <f>SUM(T11:T32)</f>
        <v>1045969</v>
      </c>
      <c r="U10" s="234">
        <f>SUM(U11:U32)</f>
        <v>1032831</v>
      </c>
      <c r="V10" s="233">
        <f>SUM(V11:V32)</f>
        <v>769</v>
      </c>
      <c r="W10" s="234">
        <f>SUM(W11:W32)</f>
        <v>974</v>
      </c>
      <c r="X10" s="233">
        <f t="shared" si="6"/>
        <v>2080543</v>
      </c>
      <c r="Y10" s="232">
        <f t="shared" si="7"/>
        <v>0.09978500804837975</v>
      </c>
    </row>
    <row r="11" spans="1:25" ht="19.5" customHeight="1">
      <c r="A11" s="230" t="s">
        <v>260</v>
      </c>
      <c r="B11" s="228">
        <v>24243</v>
      </c>
      <c r="C11" s="225">
        <v>23124</v>
      </c>
      <c r="D11" s="224">
        <v>0</v>
      </c>
      <c r="E11" s="225">
        <v>0</v>
      </c>
      <c r="F11" s="224">
        <f t="shared" si="0"/>
        <v>47367</v>
      </c>
      <c r="G11" s="227">
        <f t="shared" si="1"/>
        <v>0.05648746631049205</v>
      </c>
      <c r="H11" s="228">
        <v>19666</v>
      </c>
      <c r="I11" s="225">
        <v>18288</v>
      </c>
      <c r="J11" s="224">
        <v>0</v>
      </c>
      <c r="K11" s="225">
        <v>0</v>
      </c>
      <c r="L11" s="224">
        <f t="shared" si="2"/>
        <v>37954</v>
      </c>
      <c r="M11" s="229">
        <f t="shared" si="3"/>
        <v>0.24801074985508764</v>
      </c>
      <c r="N11" s="228">
        <v>224866</v>
      </c>
      <c r="O11" s="225">
        <v>236839</v>
      </c>
      <c r="P11" s="224">
        <v>1019</v>
      </c>
      <c r="Q11" s="225">
        <v>81</v>
      </c>
      <c r="R11" s="224">
        <f t="shared" si="4"/>
        <v>462805</v>
      </c>
      <c r="S11" s="227">
        <f t="shared" si="5"/>
        <v>0.06359565800801258</v>
      </c>
      <c r="T11" s="228">
        <v>218298</v>
      </c>
      <c r="U11" s="225">
        <v>225307</v>
      </c>
      <c r="V11" s="224">
        <v>223</v>
      </c>
      <c r="W11" s="225">
        <v>298</v>
      </c>
      <c r="X11" s="224">
        <f t="shared" si="6"/>
        <v>444126</v>
      </c>
      <c r="Y11" s="223">
        <f t="shared" si="7"/>
        <v>0.04205788447422587</v>
      </c>
    </row>
    <row r="12" spans="1:25" ht="19.5" customHeight="1">
      <c r="A12" s="230" t="s">
        <v>261</v>
      </c>
      <c r="B12" s="228">
        <v>12571</v>
      </c>
      <c r="C12" s="225">
        <v>11604</v>
      </c>
      <c r="D12" s="224">
        <v>2</v>
      </c>
      <c r="E12" s="225">
        <v>0</v>
      </c>
      <c r="F12" s="224">
        <f t="shared" si="0"/>
        <v>24177</v>
      </c>
      <c r="G12" s="227">
        <f t="shared" si="1"/>
        <v>0.028832256064111432</v>
      </c>
      <c r="H12" s="228">
        <v>12119</v>
      </c>
      <c r="I12" s="225">
        <v>10156</v>
      </c>
      <c r="J12" s="224"/>
      <c r="K12" s="225"/>
      <c r="L12" s="224">
        <f t="shared" si="2"/>
        <v>22275</v>
      </c>
      <c r="M12" s="229">
        <f t="shared" si="3"/>
        <v>0.08538720538720534</v>
      </c>
      <c r="N12" s="228">
        <v>110958</v>
      </c>
      <c r="O12" s="225">
        <v>107837</v>
      </c>
      <c r="P12" s="224">
        <v>43</v>
      </c>
      <c r="Q12" s="225"/>
      <c r="R12" s="224">
        <f t="shared" si="4"/>
        <v>218838</v>
      </c>
      <c r="S12" s="227">
        <f t="shared" si="5"/>
        <v>0.030071296997995826</v>
      </c>
      <c r="T12" s="228">
        <v>103512</v>
      </c>
      <c r="U12" s="225">
        <v>97857</v>
      </c>
      <c r="V12" s="224"/>
      <c r="W12" s="225">
        <v>78</v>
      </c>
      <c r="X12" s="224">
        <f t="shared" si="6"/>
        <v>201447</v>
      </c>
      <c r="Y12" s="223">
        <f t="shared" si="7"/>
        <v>0.08633039955918931</v>
      </c>
    </row>
    <row r="13" spans="1:25" ht="19.5" customHeight="1">
      <c r="A13" s="230" t="s">
        <v>262</v>
      </c>
      <c r="B13" s="228">
        <v>7520</v>
      </c>
      <c r="C13" s="225">
        <v>7898</v>
      </c>
      <c r="D13" s="224">
        <v>0</v>
      </c>
      <c r="E13" s="225">
        <v>0</v>
      </c>
      <c r="F13" s="224">
        <f t="shared" si="0"/>
        <v>15418</v>
      </c>
      <c r="G13" s="227">
        <f t="shared" si="1"/>
        <v>0.01838671977484676</v>
      </c>
      <c r="H13" s="228">
        <v>10154</v>
      </c>
      <c r="I13" s="225">
        <v>8447</v>
      </c>
      <c r="J13" s="224"/>
      <c r="K13" s="225"/>
      <c r="L13" s="224">
        <f t="shared" si="2"/>
        <v>18601</v>
      </c>
      <c r="M13" s="229">
        <f t="shared" si="3"/>
        <v>-0.17111983226708238</v>
      </c>
      <c r="N13" s="228">
        <v>75298</v>
      </c>
      <c r="O13" s="225">
        <v>81391</v>
      </c>
      <c r="P13" s="224">
        <v>69</v>
      </c>
      <c r="Q13" s="225">
        <v>78</v>
      </c>
      <c r="R13" s="224">
        <f t="shared" si="4"/>
        <v>156836</v>
      </c>
      <c r="S13" s="227">
        <f t="shared" si="5"/>
        <v>0.021551384750261256</v>
      </c>
      <c r="T13" s="228">
        <v>74713</v>
      </c>
      <c r="U13" s="225">
        <v>76253</v>
      </c>
      <c r="V13" s="224">
        <v>134</v>
      </c>
      <c r="W13" s="225">
        <v>233</v>
      </c>
      <c r="X13" s="224">
        <f t="shared" si="6"/>
        <v>151333</v>
      </c>
      <c r="Y13" s="223">
        <f t="shared" si="7"/>
        <v>0.036363516219198644</v>
      </c>
    </row>
    <row r="14" spans="1:25" ht="19.5" customHeight="1">
      <c r="A14" s="230" t="s">
        <v>263</v>
      </c>
      <c r="B14" s="228">
        <v>7849</v>
      </c>
      <c r="C14" s="225">
        <v>7529</v>
      </c>
      <c r="D14" s="224">
        <v>0</v>
      </c>
      <c r="E14" s="225">
        <v>0</v>
      </c>
      <c r="F14" s="224">
        <f t="shared" si="0"/>
        <v>15378</v>
      </c>
      <c r="G14" s="227">
        <f t="shared" si="1"/>
        <v>0.018339017816681374</v>
      </c>
      <c r="H14" s="228">
        <v>6707</v>
      </c>
      <c r="I14" s="225">
        <v>6848</v>
      </c>
      <c r="J14" s="224"/>
      <c r="K14" s="225"/>
      <c r="L14" s="224">
        <f t="shared" si="2"/>
        <v>13555</v>
      </c>
      <c r="M14" s="229">
        <f t="shared" si="3"/>
        <v>0.13448911840649203</v>
      </c>
      <c r="N14" s="228">
        <v>70360</v>
      </c>
      <c r="O14" s="225">
        <v>73494</v>
      </c>
      <c r="P14" s="224">
        <v>0</v>
      </c>
      <c r="Q14" s="225"/>
      <c r="R14" s="224">
        <f t="shared" si="4"/>
        <v>143854</v>
      </c>
      <c r="S14" s="227">
        <f t="shared" si="5"/>
        <v>0.01976748260516771</v>
      </c>
      <c r="T14" s="228">
        <v>64164</v>
      </c>
      <c r="U14" s="225">
        <v>67722</v>
      </c>
      <c r="V14" s="224"/>
      <c r="W14" s="225"/>
      <c r="X14" s="224">
        <f t="shared" si="6"/>
        <v>131886</v>
      </c>
      <c r="Y14" s="223">
        <f t="shared" si="7"/>
        <v>0.09074503738076833</v>
      </c>
    </row>
    <row r="15" spans="1:25" ht="19.5" customHeight="1">
      <c r="A15" s="230" t="s">
        <v>264</v>
      </c>
      <c r="B15" s="228">
        <v>7267</v>
      </c>
      <c r="C15" s="225">
        <v>7381</v>
      </c>
      <c r="D15" s="224">
        <v>0</v>
      </c>
      <c r="E15" s="225">
        <v>0</v>
      </c>
      <c r="F15" s="224">
        <f t="shared" si="0"/>
        <v>14648</v>
      </c>
      <c r="G15" s="227">
        <f t="shared" si="1"/>
        <v>0.01746845708016314</v>
      </c>
      <c r="H15" s="228">
        <v>6963</v>
      </c>
      <c r="I15" s="225">
        <v>6832</v>
      </c>
      <c r="J15" s="224">
        <v>0</v>
      </c>
      <c r="K15" s="225"/>
      <c r="L15" s="224">
        <f t="shared" si="2"/>
        <v>13795</v>
      </c>
      <c r="M15" s="229">
        <f t="shared" si="3"/>
        <v>0.06183399782529908</v>
      </c>
      <c r="N15" s="228">
        <v>76120</v>
      </c>
      <c r="O15" s="225">
        <v>80300</v>
      </c>
      <c r="P15" s="224">
        <v>4</v>
      </c>
      <c r="Q15" s="225">
        <v>10</v>
      </c>
      <c r="R15" s="224">
        <f t="shared" si="4"/>
        <v>156434</v>
      </c>
      <c r="S15" s="227">
        <f t="shared" si="5"/>
        <v>0.021496144520533358</v>
      </c>
      <c r="T15" s="228">
        <v>77047</v>
      </c>
      <c r="U15" s="225">
        <v>81516</v>
      </c>
      <c r="V15" s="224">
        <v>122</v>
      </c>
      <c r="W15" s="225">
        <v>12</v>
      </c>
      <c r="X15" s="224">
        <f t="shared" si="6"/>
        <v>158697</v>
      </c>
      <c r="Y15" s="223">
        <f t="shared" si="7"/>
        <v>-0.01425987888869984</v>
      </c>
    </row>
    <row r="16" spans="1:25" ht="19.5" customHeight="1">
      <c r="A16" s="230" t="s">
        <v>265</v>
      </c>
      <c r="B16" s="228">
        <v>7200</v>
      </c>
      <c r="C16" s="225">
        <v>5895</v>
      </c>
      <c r="D16" s="224">
        <v>0</v>
      </c>
      <c r="E16" s="225">
        <v>0</v>
      </c>
      <c r="F16" s="224">
        <f aca="true" t="shared" si="8" ref="F16:F21">SUM(B16:E16)</f>
        <v>13095</v>
      </c>
      <c r="G16" s="227">
        <f aca="true" t="shared" si="9" ref="G16:G21">F16/$F$9</f>
        <v>0.015616428554392157</v>
      </c>
      <c r="H16" s="228">
        <v>6563</v>
      </c>
      <c r="I16" s="225">
        <v>5005</v>
      </c>
      <c r="J16" s="224"/>
      <c r="K16" s="225"/>
      <c r="L16" s="224">
        <f aca="true" t="shared" si="10" ref="L16:L21">SUM(H16:K16)</f>
        <v>11568</v>
      </c>
      <c r="M16" s="229">
        <f aca="true" t="shared" si="11" ref="M16:M21">IF(ISERROR(F16/L16-1),"         /0",(F16/L16-1))</f>
        <v>0.13200207468879666</v>
      </c>
      <c r="N16" s="228">
        <v>68146</v>
      </c>
      <c r="O16" s="225">
        <v>64530</v>
      </c>
      <c r="P16" s="224">
        <v>4</v>
      </c>
      <c r="Q16" s="225">
        <v>0</v>
      </c>
      <c r="R16" s="224">
        <f aca="true" t="shared" si="12" ref="R16:R21">SUM(N16:Q16)</f>
        <v>132680</v>
      </c>
      <c r="S16" s="227">
        <f aca="true" t="shared" si="13" ref="S16:S21">R16/$R$9</f>
        <v>0.01823202408034293</v>
      </c>
      <c r="T16" s="228">
        <v>45586</v>
      </c>
      <c r="U16" s="225">
        <v>41039</v>
      </c>
      <c r="V16" s="224">
        <v>18</v>
      </c>
      <c r="W16" s="225">
        <v>6</v>
      </c>
      <c r="X16" s="224">
        <f aca="true" t="shared" si="14" ref="X16:X21">SUM(T16:W16)</f>
        <v>86649</v>
      </c>
      <c r="Y16" s="223">
        <f aca="true" t="shared" si="15" ref="Y16:Y21">IF(ISERROR(R16/X16-1),"         /0",(R16/X16-1))</f>
        <v>0.5312352133319485</v>
      </c>
    </row>
    <row r="17" spans="1:25" ht="19.5" customHeight="1">
      <c r="A17" s="230" t="s">
        <v>266</v>
      </c>
      <c r="B17" s="228">
        <v>6374</v>
      </c>
      <c r="C17" s="225">
        <v>6623</v>
      </c>
      <c r="D17" s="224">
        <v>0</v>
      </c>
      <c r="E17" s="225">
        <v>0</v>
      </c>
      <c r="F17" s="224">
        <f t="shared" si="8"/>
        <v>12997</v>
      </c>
      <c r="G17" s="227">
        <f t="shared" si="9"/>
        <v>0.01549955875688697</v>
      </c>
      <c r="H17" s="228">
        <v>5860</v>
      </c>
      <c r="I17" s="225">
        <v>6149</v>
      </c>
      <c r="J17" s="224"/>
      <c r="K17" s="225"/>
      <c r="L17" s="224">
        <f t="shared" si="10"/>
        <v>12009</v>
      </c>
      <c r="M17" s="229">
        <f t="shared" si="11"/>
        <v>0.082271629611125</v>
      </c>
      <c r="N17" s="228">
        <v>69904</v>
      </c>
      <c r="O17" s="225">
        <v>72854</v>
      </c>
      <c r="P17" s="224">
        <v>0</v>
      </c>
      <c r="Q17" s="225">
        <v>8</v>
      </c>
      <c r="R17" s="224">
        <f t="shared" si="12"/>
        <v>142766</v>
      </c>
      <c r="S17" s="227">
        <f t="shared" si="13"/>
        <v>0.019617976709784733</v>
      </c>
      <c r="T17" s="228">
        <v>66801</v>
      </c>
      <c r="U17" s="225">
        <v>68682</v>
      </c>
      <c r="V17" s="224">
        <v>8</v>
      </c>
      <c r="W17" s="225">
        <v>2</v>
      </c>
      <c r="X17" s="224">
        <f t="shared" si="14"/>
        <v>135493</v>
      </c>
      <c r="Y17" s="223">
        <f t="shared" si="15"/>
        <v>0.053678049788550064</v>
      </c>
    </row>
    <row r="18" spans="1:25" ht="19.5" customHeight="1">
      <c r="A18" s="230" t="s">
        <v>267</v>
      </c>
      <c r="B18" s="228">
        <v>6397</v>
      </c>
      <c r="C18" s="225">
        <v>5889</v>
      </c>
      <c r="D18" s="224">
        <v>0</v>
      </c>
      <c r="E18" s="225">
        <v>0</v>
      </c>
      <c r="F18" s="224">
        <f t="shared" si="8"/>
        <v>12286</v>
      </c>
      <c r="G18" s="227">
        <f t="shared" si="9"/>
        <v>0.014651656450497293</v>
      </c>
      <c r="H18" s="228">
        <v>5865</v>
      </c>
      <c r="I18" s="225">
        <v>5341</v>
      </c>
      <c r="J18" s="224"/>
      <c r="K18" s="225"/>
      <c r="L18" s="224">
        <f t="shared" si="10"/>
        <v>11206</v>
      </c>
      <c r="M18" s="229">
        <f t="shared" si="11"/>
        <v>0.09637694092450477</v>
      </c>
      <c r="N18" s="228">
        <v>64940</v>
      </c>
      <c r="O18" s="225">
        <v>64370</v>
      </c>
      <c r="P18" s="224">
        <v>589</v>
      </c>
      <c r="Q18" s="225"/>
      <c r="R18" s="224">
        <f t="shared" si="12"/>
        <v>129899</v>
      </c>
      <c r="S18" s="227">
        <f t="shared" si="13"/>
        <v>0.017849877117971556</v>
      </c>
      <c r="T18" s="228">
        <v>59152</v>
      </c>
      <c r="U18" s="225">
        <v>59453</v>
      </c>
      <c r="V18" s="224"/>
      <c r="W18" s="225"/>
      <c r="X18" s="224">
        <f t="shared" si="14"/>
        <v>118605</v>
      </c>
      <c r="Y18" s="223">
        <f t="shared" si="15"/>
        <v>0.09522364149909368</v>
      </c>
    </row>
    <row r="19" spans="1:25" ht="19.5" customHeight="1">
      <c r="A19" s="230" t="s">
        <v>268</v>
      </c>
      <c r="B19" s="228">
        <v>3289</v>
      </c>
      <c r="C19" s="225">
        <v>3214</v>
      </c>
      <c r="D19" s="224">
        <v>0</v>
      </c>
      <c r="E19" s="225">
        <v>0</v>
      </c>
      <c r="F19" s="224">
        <f t="shared" si="8"/>
        <v>6503</v>
      </c>
      <c r="G19" s="227">
        <f t="shared" si="9"/>
        <v>0.007755145848737091</v>
      </c>
      <c r="H19" s="228">
        <v>3113</v>
      </c>
      <c r="I19" s="225">
        <v>2859</v>
      </c>
      <c r="J19" s="224">
        <v>1</v>
      </c>
      <c r="K19" s="225"/>
      <c r="L19" s="224">
        <f t="shared" si="10"/>
        <v>5973</v>
      </c>
      <c r="M19" s="229">
        <f t="shared" si="11"/>
        <v>0.08873263016909427</v>
      </c>
      <c r="N19" s="228">
        <v>33446</v>
      </c>
      <c r="O19" s="225">
        <v>32957</v>
      </c>
      <c r="P19" s="224">
        <v>54</v>
      </c>
      <c r="Q19" s="225">
        <v>15</v>
      </c>
      <c r="R19" s="224">
        <f t="shared" si="12"/>
        <v>66472</v>
      </c>
      <c r="S19" s="227">
        <f t="shared" si="13"/>
        <v>0.009134150623067194</v>
      </c>
      <c r="T19" s="228">
        <v>32869</v>
      </c>
      <c r="U19" s="225">
        <v>32258</v>
      </c>
      <c r="V19" s="224">
        <v>11</v>
      </c>
      <c r="W19" s="225">
        <v>5</v>
      </c>
      <c r="X19" s="224">
        <f t="shared" si="14"/>
        <v>65143</v>
      </c>
      <c r="Y19" s="223">
        <f t="shared" si="15"/>
        <v>0.02040127104984424</v>
      </c>
    </row>
    <row r="20" spans="1:25" ht="19.5" customHeight="1">
      <c r="A20" s="230" t="s">
        <v>269</v>
      </c>
      <c r="B20" s="228">
        <v>3116</v>
      </c>
      <c r="C20" s="225">
        <v>3033</v>
      </c>
      <c r="D20" s="224">
        <v>0</v>
      </c>
      <c r="E20" s="225">
        <v>0</v>
      </c>
      <c r="F20" s="224">
        <f t="shared" si="8"/>
        <v>6149</v>
      </c>
      <c r="G20" s="227">
        <f t="shared" si="9"/>
        <v>0.007332983518973454</v>
      </c>
      <c r="H20" s="228">
        <v>2850</v>
      </c>
      <c r="I20" s="225">
        <v>2685</v>
      </c>
      <c r="J20" s="224"/>
      <c r="K20" s="225"/>
      <c r="L20" s="224">
        <f t="shared" si="10"/>
        <v>5535</v>
      </c>
      <c r="M20" s="229">
        <f t="shared" si="11"/>
        <v>0.11093044263775975</v>
      </c>
      <c r="N20" s="228">
        <v>26751</v>
      </c>
      <c r="O20" s="225">
        <v>29071</v>
      </c>
      <c r="P20" s="224"/>
      <c r="Q20" s="225"/>
      <c r="R20" s="224">
        <f t="shared" si="12"/>
        <v>55822</v>
      </c>
      <c r="S20" s="227">
        <f t="shared" si="13"/>
        <v>0.007670696775798184</v>
      </c>
      <c r="T20" s="228">
        <v>26142</v>
      </c>
      <c r="U20" s="225">
        <v>28534</v>
      </c>
      <c r="V20" s="224"/>
      <c r="W20" s="225"/>
      <c r="X20" s="224">
        <f t="shared" si="14"/>
        <v>54676</v>
      </c>
      <c r="Y20" s="223">
        <f t="shared" si="15"/>
        <v>0.020959836125539644</v>
      </c>
    </row>
    <row r="21" spans="1:25" ht="19.5" customHeight="1">
      <c r="A21" s="230" t="s">
        <v>270</v>
      </c>
      <c r="B21" s="228">
        <v>3201</v>
      </c>
      <c r="C21" s="225">
        <v>2697</v>
      </c>
      <c r="D21" s="224">
        <v>0</v>
      </c>
      <c r="E21" s="225">
        <v>0</v>
      </c>
      <c r="F21" s="224">
        <f t="shared" si="8"/>
        <v>5898</v>
      </c>
      <c r="G21" s="227">
        <f t="shared" si="9"/>
        <v>0.0070336537314856775</v>
      </c>
      <c r="H21" s="228">
        <v>3704</v>
      </c>
      <c r="I21" s="225">
        <v>2582</v>
      </c>
      <c r="J21" s="224"/>
      <c r="K21" s="225"/>
      <c r="L21" s="224">
        <f t="shared" si="10"/>
        <v>6286</v>
      </c>
      <c r="M21" s="229">
        <f t="shared" si="11"/>
        <v>-0.0617244670696786</v>
      </c>
      <c r="N21" s="228">
        <v>34022</v>
      </c>
      <c r="O21" s="225">
        <v>29429</v>
      </c>
      <c r="P21" s="224"/>
      <c r="Q21" s="225"/>
      <c r="R21" s="224">
        <f t="shared" si="12"/>
        <v>63451</v>
      </c>
      <c r="S21" s="227">
        <f t="shared" si="13"/>
        <v>0.008719024419067224</v>
      </c>
      <c r="T21" s="228">
        <v>33252</v>
      </c>
      <c r="U21" s="225">
        <v>26647</v>
      </c>
      <c r="V21" s="224"/>
      <c r="W21" s="225"/>
      <c r="X21" s="224">
        <f t="shared" si="14"/>
        <v>59899</v>
      </c>
      <c r="Y21" s="223">
        <f t="shared" si="15"/>
        <v>0.05929982136596612</v>
      </c>
    </row>
    <row r="22" spans="1:25" ht="19.5" customHeight="1">
      <c r="A22" s="230" t="s">
        <v>271</v>
      </c>
      <c r="B22" s="228">
        <v>3076</v>
      </c>
      <c r="C22" s="225">
        <v>2528</v>
      </c>
      <c r="D22" s="224">
        <v>0</v>
      </c>
      <c r="E22" s="225">
        <v>0</v>
      </c>
      <c r="F22" s="224">
        <f t="shared" si="0"/>
        <v>5604</v>
      </c>
      <c r="G22" s="227">
        <f t="shared" si="1"/>
        <v>0.006683044338970115</v>
      </c>
      <c r="H22" s="228">
        <v>174</v>
      </c>
      <c r="I22" s="225">
        <v>63</v>
      </c>
      <c r="J22" s="224"/>
      <c r="K22" s="225"/>
      <c r="L22" s="224">
        <f t="shared" si="2"/>
        <v>237</v>
      </c>
      <c r="M22" s="229">
        <f t="shared" si="3"/>
        <v>22.645569620253166</v>
      </c>
      <c r="N22" s="228">
        <v>24203</v>
      </c>
      <c r="O22" s="225">
        <v>17773</v>
      </c>
      <c r="P22" s="224"/>
      <c r="Q22" s="225"/>
      <c r="R22" s="224">
        <f t="shared" si="4"/>
        <v>41976</v>
      </c>
      <c r="S22" s="227">
        <f t="shared" si="5"/>
        <v>0.005768069360841685</v>
      </c>
      <c r="T22" s="228">
        <v>1354</v>
      </c>
      <c r="U22" s="225">
        <v>599</v>
      </c>
      <c r="V22" s="224"/>
      <c r="W22" s="225"/>
      <c r="X22" s="224">
        <f t="shared" si="6"/>
        <v>1953</v>
      </c>
      <c r="Y22" s="223">
        <f t="shared" si="7"/>
        <v>20.493087557603687</v>
      </c>
    </row>
    <row r="23" spans="1:25" ht="19.5" customHeight="1">
      <c r="A23" s="230" t="s">
        <v>272</v>
      </c>
      <c r="B23" s="228">
        <v>1673</v>
      </c>
      <c r="C23" s="225">
        <v>3225</v>
      </c>
      <c r="D23" s="224">
        <v>0</v>
      </c>
      <c r="E23" s="225">
        <v>0</v>
      </c>
      <c r="F23" s="224">
        <f t="shared" si="0"/>
        <v>4898</v>
      </c>
      <c r="G23" s="227">
        <f t="shared" si="1"/>
        <v>0.00584110477735111</v>
      </c>
      <c r="H23" s="228">
        <v>1276</v>
      </c>
      <c r="I23" s="225">
        <v>3500</v>
      </c>
      <c r="J23" s="224"/>
      <c r="K23" s="225"/>
      <c r="L23" s="224">
        <f t="shared" si="2"/>
        <v>4776</v>
      </c>
      <c r="M23" s="229">
        <f t="shared" si="3"/>
        <v>0.025544388609715307</v>
      </c>
      <c r="N23" s="228">
        <v>16119</v>
      </c>
      <c r="O23" s="225">
        <v>36461</v>
      </c>
      <c r="P23" s="224"/>
      <c r="Q23" s="225"/>
      <c r="R23" s="224">
        <f t="shared" si="4"/>
        <v>52580</v>
      </c>
      <c r="S23" s="227">
        <f t="shared" si="5"/>
        <v>0.007225202186798547</v>
      </c>
      <c r="T23" s="228">
        <v>16522</v>
      </c>
      <c r="U23" s="225">
        <v>38507</v>
      </c>
      <c r="V23" s="224"/>
      <c r="W23" s="225"/>
      <c r="X23" s="224">
        <f t="shared" si="6"/>
        <v>55029</v>
      </c>
      <c r="Y23" s="223">
        <f t="shared" si="7"/>
        <v>-0.04450380708353774</v>
      </c>
    </row>
    <row r="24" spans="1:25" ht="19.5" customHeight="1">
      <c r="A24" s="230" t="s">
        <v>273</v>
      </c>
      <c r="B24" s="228">
        <v>2384</v>
      </c>
      <c r="C24" s="225">
        <v>2124</v>
      </c>
      <c r="D24" s="224">
        <v>0</v>
      </c>
      <c r="E24" s="225">
        <v>0</v>
      </c>
      <c r="F24" s="224">
        <f t="shared" si="0"/>
        <v>4508</v>
      </c>
      <c r="G24" s="227">
        <f t="shared" si="1"/>
        <v>0.005376010685238629</v>
      </c>
      <c r="H24" s="228">
        <v>2205</v>
      </c>
      <c r="I24" s="225">
        <v>2163</v>
      </c>
      <c r="J24" s="224"/>
      <c r="K24" s="225"/>
      <c r="L24" s="224">
        <f t="shared" si="2"/>
        <v>4368</v>
      </c>
      <c r="M24" s="229">
        <f t="shared" si="3"/>
        <v>0.03205128205128216</v>
      </c>
      <c r="N24" s="228">
        <v>24422</v>
      </c>
      <c r="O24" s="225">
        <v>23632</v>
      </c>
      <c r="P24" s="224">
        <v>20</v>
      </c>
      <c r="Q24" s="225">
        <v>3</v>
      </c>
      <c r="R24" s="224">
        <f t="shared" si="4"/>
        <v>48077</v>
      </c>
      <c r="S24" s="227">
        <f t="shared" si="5"/>
        <v>0.006606429165741988</v>
      </c>
      <c r="T24" s="228">
        <v>24350</v>
      </c>
      <c r="U24" s="225">
        <v>23847</v>
      </c>
      <c r="V24" s="224">
        <v>7</v>
      </c>
      <c r="W24" s="225">
        <v>1</v>
      </c>
      <c r="X24" s="224">
        <f t="shared" si="6"/>
        <v>48205</v>
      </c>
      <c r="Y24" s="223">
        <f t="shared" si="7"/>
        <v>-0.002655326210973974</v>
      </c>
    </row>
    <row r="25" spans="1:25" ht="19.5" customHeight="1">
      <c r="A25" s="230" t="s">
        <v>274</v>
      </c>
      <c r="B25" s="228">
        <v>2486</v>
      </c>
      <c r="C25" s="225">
        <v>1954</v>
      </c>
      <c r="D25" s="224">
        <v>0</v>
      </c>
      <c r="E25" s="225">
        <v>0</v>
      </c>
      <c r="F25" s="224">
        <f t="shared" si="0"/>
        <v>4440</v>
      </c>
      <c r="G25" s="227">
        <f t="shared" si="1"/>
        <v>0.005294917356357479</v>
      </c>
      <c r="H25" s="228">
        <v>2259</v>
      </c>
      <c r="I25" s="225">
        <v>1804</v>
      </c>
      <c r="J25" s="224"/>
      <c r="K25" s="225"/>
      <c r="L25" s="224">
        <f t="shared" si="2"/>
        <v>4063</v>
      </c>
      <c r="M25" s="229">
        <f t="shared" si="3"/>
        <v>0.09278857986709332</v>
      </c>
      <c r="N25" s="228">
        <v>22007</v>
      </c>
      <c r="O25" s="225">
        <v>19903</v>
      </c>
      <c r="P25" s="224">
        <v>39</v>
      </c>
      <c r="Q25" s="225"/>
      <c r="R25" s="224">
        <f t="shared" si="4"/>
        <v>41949</v>
      </c>
      <c r="S25" s="227">
        <f t="shared" si="5"/>
        <v>0.005764359196158468</v>
      </c>
      <c r="T25" s="228">
        <v>20632</v>
      </c>
      <c r="U25" s="225">
        <v>18654</v>
      </c>
      <c r="V25" s="224"/>
      <c r="W25" s="225"/>
      <c r="X25" s="224">
        <f t="shared" si="6"/>
        <v>39286</v>
      </c>
      <c r="Y25" s="223">
        <f t="shared" si="7"/>
        <v>0.06778496156391589</v>
      </c>
    </row>
    <row r="26" spans="1:25" ht="19.5" customHeight="1">
      <c r="A26" s="230" t="s">
        <v>275</v>
      </c>
      <c r="B26" s="228">
        <v>2193</v>
      </c>
      <c r="C26" s="225">
        <v>1833</v>
      </c>
      <c r="D26" s="224">
        <v>0</v>
      </c>
      <c r="E26" s="225">
        <v>0</v>
      </c>
      <c r="F26" s="224">
        <f t="shared" si="0"/>
        <v>4026</v>
      </c>
      <c r="G26" s="227">
        <f t="shared" si="1"/>
        <v>0.004801202089345768</v>
      </c>
      <c r="H26" s="228">
        <v>1843</v>
      </c>
      <c r="I26" s="225">
        <v>1615</v>
      </c>
      <c r="J26" s="224"/>
      <c r="K26" s="225"/>
      <c r="L26" s="224">
        <f t="shared" si="2"/>
        <v>3458</v>
      </c>
      <c r="M26" s="229">
        <f t="shared" si="3"/>
        <v>0.16425679583574326</v>
      </c>
      <c r="N26" s="228">
        <v>21253</v>
      </c>
      <c r="O26" s="225">
        <v>21238</v>
      </c>
      <c r="P26" s="224">
        <v>2</v>
      </c>
      <c r="Q26" s="225"/>
      <c r="R26" s="224">
        <f t="shared" si="4"/>
        <v>42493</v>
      </c>
      <c r="S26" s="227">
        <f t="shared" si="5"/>
        <v>0.005839112143849956</v>
      </c>
      <c r="T26" s="228">
        <v>18976</v>
      </c>
      <c r="U26" s="225">
        <v>18904</v>
      </c>
      <c r="V26" s="224">
        <v>9</v>
      </c>
      <c r="W26" s="225">
        <v>1</v>
      </c>
      <c r="X26" s="224">
        <f t="shared" si="6"/>
        <v>37890</v>
      </c>
      <c r="Y26" s="223">
        <f t="shared" si="7"/>
        <v>0.12148324096067564</v>
      </c>
    </row>
    <row r="27" spans="1:25" ht="19.5" customHeight="1">
      <c r="A27" s="230" t="s">
        <v>276</v>
      </c>
      <c r="B27" s="228">
        <v>1867</v>
      </c>
      <c r="C27" s="225">
        <v>1857</v>
      </c>
      <c r="D27" s="224">
        <v>0</v>
      </c>
      <c r="E27" s="225">
        <v>0</v>
      </c>
      <c r="F27" s="224">
        <f t="shared" si="0"/>
        <v>3724</v>
      </c>
      <c r="G27" s="227">
        <f t="shared" si="1"/>
        <v>0.004441052305197128</v>
      </c>
      <c r="H27" s="228">
        <v>1955</v>
      </c>
      <c r="I27" s="225">
        <v>1782</v>
      </c>
      <c r="J27" s="224">
        <v>4</v>
      </c>
      <c r="K27" s="225"/>
      <c r="L27" s="224">
        <f t="shared" si="2"/>
        <v>3741</v>
      </c>
      <c r="M27" s="229">
        <f t="shared" si="3"/>
        <v>-0.004544239508152859</v>
      </c>
      <c r="N27" s="228">
        <v>17740</v>
      </c>
      <c r="O27" s="225">
        <v>17385</v>
      </c>
      <c r="P27" s="224">
        <v>0</v>
      </c>
      <c r="Q27" s="225">
        <v>9</v>
      </c>
      <c r="R27" s="224">
        <f t="shared" si="4"/>
        <v>35134</v>
      </c>
      <c r="S27" s="227">
        <f t="shared" si="5"/>
        <v>0.004827886147413088</v>
      </c>
      <c r="T27" s="228">
        <v>20755</v>
      </c>
      <c r="U27" s="225">
        <v>19494</v>
      </c>
      <c r="V27" s="224">
        <v>35</v>
      </c>
      <c r="W27" s="225">
        <v>63</v>
      </c>
      <c r="X27" s="224">
        <f t="shared" si="6"/>
        <v>40347</v>
      </c>
      <c r="Y27" s="223">
        <f t="shared" si="7"/>
        <v>-0.12920415396435914</v>
      </c>
    </row>
    <row r="28" spans="1:25" ht="19.5" customHeight="1">
      <c r="A28" s="230" t="s">
        <v>277</v>
      </c>
      <c r="B28" s="228">
        <v>1592</v>
      </c>
      <c r="C28" s="225">
        <v>1403</v>
      </c>
      <c r="D28" s="224">
        <v>0</v>
      </c>
      <c r="E28" s="225">
        <v>0</v>
      </c>
      <c r="F28" s="224">
        <f t="shared" si="0"/>
        <v>2995</v>
      </c>
      <c r="G28" s="227">
        <f t="shared" si="1"/>
        <v>0.0035716841176330286</v>
      </c>
      <c r="H28" s="228">
        <v>1096</v>
      </c>
      <c r="I28" s="225">
        <v>836</v>
      </c>
      <c r="J28" s="224"/>
      <c r="K28" s="225"/>
      <c r="L28" s="224">
        <f t="shared" si="2"/>
        <v>1932</v>
      </c>
      <c r="M28" s="229">
        <f t="shared" si="3"/>
        <v>0.5502070393374741</v>
      </c>
      <c r="N28" s="228">
        <v>13630</v>
      </c>
      <c r="O28" s="225">
        <v>11819</v>
      </c>
      <c r="P28" s="224"/>
      <c r="Q28" s="225"/>
      <c r="R28" s="224">
        <f t="shared" si="4"/>
        <v>25449</v>
      </c>
      <c r="S28" s="227">
        <f t="shared" si="5"/>
        <v>0.0034970363341923967</v>
      </c>
      <c r="T28" s="228">
        <v>9444</v>
      </c>
      <c r="U28" s="225">
        <v>6975</v>
      </c>
      <c r="V28" s="224"/>
      <c r="W28" s="225"/>
      <c r="X28" s="224">
        <f t="shared" si="6"/>
        <v>16419</v>
      </c>
      <c r="Y28" s="223">
        <f t="shared" si="7"/>
        <v>0.5499725927279371</v>
      </c>
    </row>
    <row r="29" spans="1:25" ht="19.5" customHeight="1">
      <c r="A29" s="230" t="s">
        <v>278</v>
      </c>
      <c r="B29" s="228">
        <v>1289</v>
      </c>
      <c r="C29" s="225">
        <v>1146</v>
      </c>
      <c r="D29" s="224">
        <v>0</v>
      </c>
      <c r="E29" s="225">
        <v>0</v>
      </c>
      <c r="F29" s="224">
        <f t="shared" si="0"/>
        <v>2435</v>
      </c>
      <c r="G29" s="227">
        <f t="shared" si="1"/>
        <v>0.0029038567033176713</v>
      </c>
      <c r="H29" s="228">
        <v>1106</v>
      </c>
      <c r="I29" s="225">
        <v>958</v>
      </c>
      <c r="J29" s="224"/>
      <c r="K29" s="225"/>
      <c r="L29" s="224">
        <f t="shared" si="2"/>
        <v>2064</v>
      </c>
      <c r="M29" s="229">
        <f t="shared" si="3"/>
        <v>0.17974806201550386</v>
      </c>
      <c r="N29" s="228">
        <v>10693</v>
      </c>
      <c r="O29" s="225">
        <v>10225</v>
      </c>
      <c r="P29" s="224"/>
      <c r="Q29" s="225"/>
      <c r="R29" s="224">
        <f t="shared" si="4"/>
        <v>20918</v>
      </c>
      <c r="S29" s="227">
        <f t="shared" si="5"/>
        <v>0.002874415734945835</v>
      </c>
      <c r="T29" s="228">
        <v>10757</v>
      </c>
      <c r="U29" s="225">
        <v>10002</v>
      </c>
      <c r="V29" s="224"/>
      <c r="W29" s="225"/>
      <c r="X29" s="224">
        <f t="shared" si="6"/>
        <v>20759</v>
      </c>
      <c r="Y29" s="223">
        <f t="shared" si="7"/>
        <v>0.007659328484030947</v>
      </c>
    </row>
    <row r="30" spans="1:25" ht="19.5" customHeight="1">
      <c r="A30" s="230" t="s">
        <v>279</v>
      </c>
      <c r="B30" s="228">
        <v>1373</v>
      </c>
      <c r="C30" s="225">
        <v>886</v>
      </c>
      <c r="D30" s="224">
        <v>0</v>
      </c>
      <c r="E30" s="225">
        <v>0</v>
      </c>
      <c r="F30" s="224">
        <f t="shared" si="0"/>
        <v>2259</v>
      </c>
      <c r="G30" s="227">
        <f t="shared" si="1"/>
        <v>0.0026939680873899873</v>
      </c>
      <c r="H30" s="228">
        <v>1185</v>
      </c>
      <c r="I30" s="225">
        <v>932</v>
      </c>
      <c r="J30" s="224">
        <v>58</v>
      </c>
      <c r="K30" s="225"/>
      <c r="L30" s="224">
        <f t="shared" si="2"/>
        <v>2175</v>
      </c>
      <c r="M30" s="229">
        <f t="shared" si="3"/>
        <v>0.0386206896551724</v>
      </c>
      <c r="N30" s="228">
        <v>8543</v>
      </c>
      <c r="O30" s="225">
        <v>7372</v>
      </c>
      <c r="P30" s="224">
        <v>7</v>
      </c>
      <c r="Q30" s="225">
        <v>3</v>
      </c>
      <c r="R30" s="224">
        <f t="shared" si="4"/>
        <v>15925</v>
      </c>
      <c r="S30" s="227">
        <f t="shared" si="5"/>
        <v>0.0021883100955642234</v>
      </c>
      <c r="T30" s="228">
        <v>11216</v>
      </c>
      <c r="U30" s="225">
        <v>9551</v>
      </c>
      <c r="V30" s="224">
        <v>90</v>
      </c>
      <c r="W30" s="225">
        <v>72</v>
      </c>
      <c r="X30" s="224">
        <f t="shared" si="6"/>
        <v>20929</v>
      </c>
      <c r="Y30" s="223">
        <f t="shared" si="7"/>
        <v>-0.23909407998471022</v>
      </c>
    </row>
    <row r="31" spans="1:25" ht="19.5" customHeight="1">
      <c r="A31" s="230" t="s">
        <v>280</v>
      </c>
      <c r="B31" s="228">
        <v>305</v>
      </c>
      <c r="C31" s="225">
        <v>266</v>
      </c>
      <c r="D31" s="224">
        <v>0</v>
      </c>
      <c r="E31" s="225">
        <v>0</v>
      </c>
      <c r="F31" s="224">
        <f t="shared" si="0"/>
        <v>571</v>
      </c>
      <c r="G31" s="227">
        <f t="shared" si="1"/>
        <v>0.0006809454528108378</v>
      </c>
      <c r="H31" s="228">
        <v>267</v>
      </c>
      <c r="I31" s="225">
        <v>286</v>
      </c>
      <c r="J31" s="224">
        <v>1</v>
      </c>
      <c r="K31" s="225"/>
      <c r="L31" s="224">
        <f t="shared" si="2"/>
        <v>554</v>
      </c>
      <c r="M31" s="229">
        <f t="shared" si="3"/>
        <v>0.03068592057761732</v>
      </c>
      <c r="N31" s="228">
        <v>2547</v>
      </c>
      <c r="O31" s="225">
        <v>2310</v>
      </c>
      <c r="P31" s="224">
        <v>8</v>
      </c>
      <c r="Q31" s="225">
        <v>4</v>
      </c>
      <c r="R31" s="224">
        <f t="shared" si="4"/>
        <v>4869</v>
      </c>
      <c r="S31" s="227">
        <f t="shared" si="5"/>
        <v>0.0006690663645401697</v>
      </c>
      <c r="T31" s="228">
        <v>3043</v>
      </c>
      <c r="U31" s="225">
        <v>2907</v>
      </c>
      <c r="V31" s="224">
        <v>7</v>
      </c>
      <c r="W31" s="225">
        <v>26</v>
      </c>
      <c r="X31" s="224">
        <f t="shared" si="6"/>
        <v>5983</v>
      </c>
      <c r="Y31" s="223">
        <f t="shared" si="7"/>
        <v>-0.1861942169480194</v>
      </c>
    </row>
    <row r="32" spans="1:25" ht="19.5" customHeight="1" thickBot="1">
      <c r="A32" s="230" t="s">
        <v>259</v>
      </c>
      <c r="B32" s="228">
        <v>13595</v>
      </c>
      <c r="C32" s="225">
        <v>10816</v>
      </c>
      <c r="D32" s="224">
        <v>11</v>
      </c>
      <c r="E32" s="225">
        <v>8</v>
      </c>
      <c r="F32" s="224">
        <f t="shared" si="0"/>
        <v>24430</v>
      </c>
      <c r="G32" s="227">
        <f t="shared" si="1"/>
        <v>0.029133970949507478</v>
      </c>
      <c r="H32" s="228">
        <v>11984</v>
      </c>
      <c r="I32" s="225">
        <v>8441</v>
      </c>
      <c r="J32" s="224">
        <v>21</v>
      </c>
      <c r="K32" s="225">
        <v>1</v>
      </c>
      <c r="L32" s="224">
        <f t="shared" si="2"/>
        <v>20447</v>
      </c>
      <c r="M32" s="229">
        <f t="shared" si="3"/>
        <v>0.1947963026360835</v>
      </c>
      <c r="N32" s="228">
        <v>130320</v>
      </c>
      <c r="O32" s="225">
        <v>98132</v>
      </c>
      <c r="P32" s="224">
        <v>242</v>
      </c>
      <c r="Q32" s="225">
        <v>229</v>
      </c>
      <c r="R32" s="224">
        <f t="shared" si="4"/>
        <v>228923</v>
      </c>
      <c r="S32" s="227">
        <f t="shared" si="5"/>
        <v>0.03145711221393084</v>
      </c>
      <c r="T32" s="228">
        <v>107384</v>
      </c>
      <c r="U32" s="225">
        <v>78123</v>
      </c>
      <c r="V32" s="224">
        <v>105</v>
      </c>
      <c r="W32" s="225">
        <v>177</v>
      </c>
      <c r="X32" s="224">
        <f t="shared" si="6"/>
        <v>185789</v>
      </c>
      <c r="Y32" s="223">
        <f t="shared" si="7"/>
        <v>0.23216659759189184</v>
      </c>
    </row>
    <row r="33" spans="1:25" s="231" customFormat="1" ht="19.5" customHeight="1">
      <c r="A33" s="238" t="s">
        <v>60</v>
      </c>
      <c r="B33" s="235">
        <f>SUM(B34:B47)</f>
        <v>121194</v>
      </c>
      <c r="C33" s="234">
        <f>SUM(C34:C47)</f>
        <v>118982</v>
      </c>
      <c r="D33" s="233">
        <f>SUM(D34:D47)</f>
        <v>35</v>
      </c>
      <c r="E33" s="234">
        <f>SUM(E34:E47)</f>
        <v>107</v>
      </c>
      <c r="F33" s="233">
        <f t="shared" si="0"/>
        <v>240318</v>
      </c>
      <c r="G33" s="236">
        <f t="shared" si="1"/>
        <v>0.2865909795597109</v>
      </c>
      <c r="H33" s="235">
        <f>SUM(H34:H47)</f>
        <v>107632</v>
      </c>
      <c r="I33" s="234">
        <f>SUM(I34:I47)</f>
        <v>104710</v>
      </c>
      <c r="J33" s="233">
        <f>SUM(J34:J47)</f>
        <v>132</v>
      </c>
      <c r="K33" s="234">
        <f>SUM(K34:K47)</f>
        <v>64</v>
      </c>
      <c r="L33" s="233">
        <f t="shared" si="2"/>
        <v>212538</v>
      </c>
      <c r="M33" s="237">
        <f t="shared" si="3"/>
        <v>0.13070603844959483</v>
      </c>
      <c r="N33" s="235">
        <f>SUM(N34:N47)</f>
        <v>987276</v>
      </c>
      <c r="O33" s="234">
        <f>SUM(O34:O47)</f>
        <v>976509</v>
      </c>
      <c r="P33" s="233">
        <f>SUM(P34:P47)</f>
        <v>1219</v>
      </c>
      <c r="Q33" s="234">
        <f>SUM(Q34:Q47)</f>
        <v>1464</v>
      </c>
      <c r="R33" s="233">
        <f t="shared" si="4"/>
        <v>1966468</v>
      </c>
      <c r="S33" s="236">
        <f t="shared" si="5"/>
        <v>0.2702192638621028</v>
      </c>
      <c r="T33" s="235">
        <f>SUM(T34:T47)</f>
        <v>951999</v>
      </c>
      <c r="U33" s="234">
        <f>SUM(U34:U47)</f>
        <v>927004</v>
      </c>
      <c r="V33" s="233">
        <f>SUM(V34:V47)</f>
        <v>806</v>
      </c>
      <c r="W33" s="234">
        <f>SUM(W34:W47)</f>
        <v>642</v>
      </c>
      <c r="X33" s="233">
        <f t="shared" si="6"/>
        <v>1880451</v>
      </c>
      <c r="Y33" s="232">
        <f t="shared" si="7"/>
        <v>0.045742750010502764</v>
      </c>
    </row>
    <row r="34" spans="1:25" ht="19.5" customHeight="1">
      <c r="A34" s="245" t="s">
        <v>281</v>
      </c>
      <c r="B34" s="242">
        <v>23371</v>
      </c>
      <c r="C34" s="240">
        <v>23283</v>
      </c>
      <c r="D34" s="241">
        <v>3</v>
      </c>
      <c r="E34" s="240">
        <v>0</v>
      </c>
      <c r="F34" s="224">
        <f t="shared" si="0"/>
        <v>46657</v>
      </c>
      <c r="G34" s="227">
        <f t="shared" si="1"/>
        <v>0.0556407565530565</v>
      </c>
      <c r="H34" s="242">
        <v>18888</v>
      </c>
      <c r="I34" s="240">
        <v>18477</v>
      </c>
      <c r="J34" s="241"/>
      <c r="K34" s="240"/>
      <c r="L34" s="241">
        <f t="shared" si="2"/>
        <v>37365</v>
      </c>
      <c r="M34" s="244">
        <f t="shared" si="3"/>
        <v>0.2486819215843703</v>
      </c>
      <c r="N34" s="242">
        <v>183906</v>
      </c>
      <c r="O34" s="240">
        <v>184134</v>
      </c>
      <c r="P34" s="241">
        <v>18</v>
      </c>
      <c r="Q34" s="240">
        <v>7</v>
      </c>
      <c r="R34" s="224">
        <f t="shared" si="4"/>
        <v>368065</v>
      </c>
      <c r="S34" s="227">
        <f t="shared" si="5"/>
        <v>0.05057710237512376</v>
      </c>
      <c r="T34" s="246">
        <v>153167</v>
      </c>
      <c r="U34" s="240">
        <v>152388</v>
      </c>
      <c r="V34" s="241">
        <v>5</v>
      </c>
      <c r="W34" s="240">
        <v>7</v>
      </c>
      <c r="X34" s="241">
        <f t="shared" si="6"/>
        <v>305567</v>
      </c>
      <c r="Y34" s="239">
        <f t="shared" si="7"/>
        <v>0.2045312484659665</v>
      </c>
    </row>
    <row r="35" spans="1:25" ht="19.5" customHeight="1">
      <c r="A35" s="245" t="s">
        <v>282</v>
      </c>
      <c r="B35" s="242">
        <v>18226</v>
      </c>
      <c r="C35" s="240">
        <v>16937</v>
      </c>
      <c r="D35" s="241">
        <v>0</v>
      </c>
      <c r="E35" s="240">
        <v>0</v>
      </c>
      <c r="F35" s="241">
        <f t="shared" si="0"/>
        <v>35163</v>
      </c>
      <c r="G35" s="243">
        <f t="shared" si="1"/>
        <v>0.041933598874233785</v>
      </c>
      <c r="H35" s="242">
        <v>8900</v>
      </c>
      <c r="I35" s="240">
        <v>8158</v>
      </c>
      <c r="J35" s="241"/>
      <c r="K35" s="240">
        <v>0</v>
      </c>
      <c r="L35" s="224">
        <f t="shared" si="2"/>
        <v>17058</v>
      </c>
      <c r="M35" s="244">
        <f t="shared" si="3"/>
        <v>1.061378825184664</v>
      </c>
      <c r="N35" s="242">
        <v>76545</v>
      </c>
      <c r="O35" s="240">
        <v>74407</v>
      </c>
      <c r="P35" s="241"/>
      <c r="Q35" s="240">
        <v>2</v>
      </c>
      <c r="R35" s="241">
        <f t="shared" si="4"/>
        <v>150954</v>
      </c>
      <c r="S35" s="243">
        <f t="shared" si="5"/>
        <v>0.02074311850334705</v>
      </c>
      <c r="T35" s="246">
        <v>86509</v>
      </c>
      <c r="U35" s="240">
        <v>79707</v>
      </c>
      <c r="V35" s="241">
        <v>3</v>
      </c>
      <c r="W35" s="240">
        <v>0</v>
      </c>
      <c r="X35" s="241">
        <f t="shared" si="6"/>
        <v>166219</v>
      </c>
      <c r="Y35" s="239">
        <f t="shared" si="7"/>
        <v>-0.09183667330449585</v>
      </c>
    </row>
    <row r="36" spans="1:25" ht="19.5" customHeight="1">
      <c r="A36" s="245" t="s">
        <v>283</v>
      </c>
      <c r="B36" s="242">
        <v>14327</v>
      </c>
      <c r="C36" s="240">
        <v>13739</v>
      </c>
      <c r="D36" s="241">
        <v>0</v>
      </c>
      <c r="E36" s="240">
        <v>0</v>
      </c>
      <c r="F36" s="241">
        <f t="shared" si="0"/>
        <v>28066</v>
      </c>
      <c r="G36" s="243">
        <f t="shared" si="1"/>
        <v>0.03347007894674076</v>
      </c>
      <c r="H36" s="242">
        <v>15941</v>
      </c>
      <c r="I36" s="240">
        <v>14953</v>
      </c>
      <c r="J36" s="241"/>
      <c r="K36" s="240"/>
      <c r="L36" s="241">
        <f t="shared" si="2"/>
        <v>30894</v>
      </c>
      <c r="M36" s="244">
        <f t="shared" si="3"/>
        <v>-0.09153881012494336</v>
      </c>
      <c r="N36" s="242">
        <v>139595</v>
      </c>
      <c r="O36" s="240">
        <v>137182</v>
      </c>
      <c r="P36" s="241">
        <v>0</v>
      </c>
      <c r="Q36" s="240">
        <v>0</v>
      </c>
      <c r="R36" s="241">
        <f t="shared" si="4"/>
        <v>276777</v>
      </c>
      <c r="S36" s="243">
        <f t="shared" si="5"/>
        <v>0.0380328981676596</v>
      </c>
      <c r="T36" s="246">
        <v>136679</v>
      </c>
      <c r="U36" s="240">
        <v>132293</v>
      </c>
      <c r="V36" s="241">
        <v>1</v>
      </c>
      <c r="W36" s="240">
        <v>0</v>
      </c>
      <c r="X36" s="241">
        <f t="shared" si="6"/>
        <v>268973</v>
      </c>
      <c r="Y36" s="239">
        <f t="shared" si="7"/>
        <v>0.029014064608715362</v>
      </c>
    </row>
    <row r="37" spans="1:25" ht="19.5" customHeight="1">
      <c r="A37" s="245" t="s">
        <v>284</v>
      </c>
      <c r="B37" s="242">
        <v>10110</v>
      </c>
      <c r="C37" s="240">
        <v>9104</v>
      </c>
      <c r="D37" s="241">
        <v>5</v>
      </c>
      <c r="E37" s="240">
        <v>93</v>
      </c>
      <c r="F37" s="241">
        <f t="shared" si="0"/>
        <v>19312</v>
      </c>
      <c r="G37" s="243">
        <f t="shared" si="1"/>
        <v>0.023030505402246763</v>
      </c>
      <c r="H37" s="242">
        <v>13810</v>
      </c>
      <c r="I37" s="240">
        <v>12868</v>
      </c>
      <c r="J37" s="241">
        <v>4</v>
      </c>
      <c r="K37" s="240">
        <v>4</v>
      </c>
      <c r="L37" s="224">
        <f t="shared" si="2"/>
        <v>26686</v>
      </c>
      <c r="M37" s="244" t="s">
        <v>50</v>
      </c>
      <c r="N37" s="242">
        <v>95420</v>
      </c>
      <c r="O37" s="240">
        <v>100910</v>
      </c>
      <c r="P37" s="241">
        <v>59</v>
      </c>
      <c r="Q37" s="240">
        <v>93</v>
      </c>
      <c r="R37" s="224">
        <f t="shared" si="4"/>
        <v>196482</v>
      </c>
      <c r="S37" s="243">
        <f t="shared" si="5"/>
        <v>0.026999280640291976</v>
      </c>
      <c r="T37" s="246">
        <v>112239</v>
      </c>
      <c r="U37" s="240">
        <v>112145</v>
      </c>
      <c r="V37" s="241">
        <v>145</v>
      </c>
      <c r="W37" s="240">
        <v>137</v>
      </c>
      <c r="X37" s="241">
        <f t="shared" si="6"/>
        <v>224666</v>
      </c>
      <c r="Y37" s="239" t="s">
        <v>50</v>
      </c>
    </row>
    <row r="38" spans="1:25" ht="19.5" customHeight="1">
      <c r="A38" s="245" t="s">
        <v>285</v>
      </c>
      <c r="B38" s="242">
        <v>8233</v>
      </c>
      <c r="C38" s="240">
        <v>9212</v>
      </c>
      <c r="D38" s="241">
        <v>0</v>
      </c>
      <c r="E38" s="240">
        <v>0</v>
      </c>
      <c r="F38" s="241">
        <f t="shared" si="0"/>
        <v>17445</v>
      </c>
      <c r="G38" s="243">
        <f t="shared" si="1"/>
        <v>0.020804016504877527</v>
      </c>
      <c r="H38" s="242">
        <v>8299</v>
      </c>
      <c r="I38" s="240">
        <v>9298</v>
      </c>
      <c r="J38" s="241"/>
      <c r="K38" s="240"/>
      <c r="L38" s="241">
        <f t="shared" si="2"/>
        <v>17597</v>
      </c>
      <c r="M38" s="244">
        <f t="shared" si="3"/>
        <v>-0.008637835994771859</v>
      </c>
      <c r="N38" s="242">
        <v>77719</v>
      </c>
      <c r="O38" s="240">
        <v>77917</v>
      </c>
      <c r="P38" s="241">
        <v>2</v>
      </c>
      <c r="Q38" s="240">
        <v>2</v>
      </c>
      <c r="R38" s="241">
        <f t="shared" si="4"/>
        <v>155640</v>
      </c>
      <c r="S38" s="243">
        <f t="shared" si="5"/>
        <v>0.021387038196145413</v>
      </c>
      <c r="T38" s="246">
        <v>69205</v>
      </c>
      <c r="U38" s="240">
        <v>70197</v>
      </c>
      <c r="V38" s="241"/>
      <c r="W38" s="240">
        <v>0</v>
      </c>
      <c r="X38" s="241">
        <f t="shared" si="6"/>
        <v>139402</v>
      </c>
      <c r="Y38" s="239">
        <f t="shared" si="7"/>
        <v>0.11648326422863375</v>
      </c>
    </row>
    <row r="39" spans="1:25" ht="19.5" customHeight="1">
      <c r="A39" s="245" t="s">
        <v>286</v>
      </c>
      <c r="B39" s="242">
        <v>7217</v>
      </c>
      <c r="C39" s="240">
        <v>7828</v>
      </c>
      <c r="D39" s="241">
        <v>0</v>
      </c>
      <c r="E39" s="240">
        <v>0</v>
      </c>
      <c r="F39" s="241">
        <f t="shared" si="0"/>
        <v>15045</v>
      </c>
      <c r="G39" s="243">
        <f t="shared" si="1"/>
        <v>0.017941899014954563</v>
      </c>
      <c r="H39" s="242">
        <v>6800</v>
      </c>
      <c r="I39" s="240">
        <v>6869</v>
      </c>
      <c r="J39" s="241"/>
      <c r="K39" s="240"/>
      <c r="L39" s="241">
        <f t="shared" si="2"/>
        <v>13669</v>
      </c>
      <c r="M39" s="244">
        <f t="shared" si="3"/>
        <v>0.10066573999561057</v>
      </c>
      <c r="N39" s="242">
        <v>67208</v>
      </c>
      <c r="O39" s="240">
        <v>70098</v>
      </c>
      <c r="P39" s="241">
        <v>47</v>
      </c>
      <c r="Q39" s="240">
        <v>0</v>
      </c>
      <c r="R39" s="241">
        <f t="shared" si="4"/>
        <v>137353</v>
      </c>
      <c r="S39" s="243">
        <f t="shared" si="5"/>
        <v>0.018874157397553076</v>
      </c>
      <c r="T39" s="246">
        <v>69526</v>
      </c>
      <c r="U39" s="240">
        <v>68032</v>
      </c>
      <c r="V39" s="241"/>
      <c r="W39" s="240">
        <v>0</v>
      </c>
      <c r="X39" s="241">
        <f t="shared" si="6"/>
        <v>137558</v>
      </c>
      <c r="Y39" s="239">
        <f t="shared" si="7"/>
        <v>-0.0014902804635136269</v>
      </c>
    </row>
    <row r="40" spans="1:25" ht="19.5" customHeight="1">
      <c r="A40" s="245" t="s">
        <v>287</v>
      </c>
      <c r="B40" s="242">
        <v>4971</v>
      </c>
      <c r="C40" s="240">
        <v>4765</v>
      </c>
      <c r="D40" s="241">
        <v>0</v>
      </c>
      <c r="E40" s="240">
        <v>0</v>
      </c>
      <c r="F40" s="241">
        <f>SUM(B40:E40)</f>
        <v>9736</v>
      </c>
      <c r="G40" s="243">
        <f>F40/$F$9</f>
        <v>0.011610656617454147</v>
      </c>
      <c r="H40" s="242">
        <v>4565</v>
      </c>
      <c r="I40" s="240">
        <v>4366</v>
      </c>
      <c r="J40" s="241"/>
      <c r="K40" s="240"/>
      <c r="L40" s="241">
        <f>SUM(H40:K40)</f>
        <v>8931</v>
      </c>
      <c r="M40" s="244">
        <f>IF(ISERROR(F40/L40-1),"         /0",(F40/L40-1))</f>
        <v>0.09013548314858366</v>
      </c>
      <c r="N40" s="242">
        <v>41986</v>
      </c>
      <c r="O40" s="240">
        <v>40311</v>
      </c>
      <c r="P40" s="241">
        <v>151</v>
      </c>
      <c r="Q40" s="240">
        <v>138</v>
      </c>
      <c r="R40" s="241">
        <f>SUM(N40:Q40)</f>
        <v>82586</v>
      </c>
      <c r="S40" s="243">
        <f>R40/$R$9</f>
        <v>0.011348431871413937</v>
      </c>
      <c r="T40" s="246">
        <v>37931</v>
      </c>
      <c r="U40" s="240">
        <v>38327</v>
      </c>
      <c r="V40" s="241"/>
      <c r="W40" s="240"/>
      <c r="X40" s="241">
        <f>SUM(T40:W40)</f>
        <v>76258</v>
      </c>
      <c r="Y40" s="239">
        <f>IF(ISERROR(R40/X40-1),"         /0",(R40/X40-1))</f>
        <v>0.08298145768312826</v>
      </c>
    </row>
    <row r="41" spans="1:25" ht="19.5" customHeight="1">
      <c r="A41" s="245" t="s">
        <v>288</v>
      </c>
      <c r="B41" s="242">
        <v>4594</v>
      </c>
      <c r="C41" s="240">
        <v>4227</v>
      </c>
      <c r="D41" s="241">
        <v>0</v>
      </c>
      <c r="E41" s="240">
        <v>0</v>
      </c>
      <c r="F41" s="241">
        <f t="shared" si="0"/>
        <v>8821</v>
      </c>
      <c r="G41" s="243">
        <f t="shared" si="1"/>
        <v>0.010519474324421017</v>
      </c>
      <c r="H41" s="242">
        <v>4905</v>
      </c>
      <c r="I41" s="240">
        <v>5526</v>
      </c>
      <c r="J41" s="241"/>
      <c r="K41" s="240"/>
      <c r="L41" s="241">
        <f t="shared" si="2"/>
        <v>10431</v>
      </c>
      <c r="M41" s="244">
        <f t="shared" si="3"/>
        <v>-0.15434761767807492</v>
      </c>
      <c r="N41" s="242">
        <v>45047</v>
      </c>
      <c r="O41" s="240">
        <v>42228</v>
      </c>
      <c r="P41" s="241"/>
      <c r="Q41" s="240"/>
      <c r="R41" s="241">
        <f t="shared" si="4"/>
        <v>87275</v>
      </c>
      <c r="S41" s="243">
        <f t="shared" si="5"/>
        <v>0.011992763804732659</v>
      </c>
      <c r="T41" s="246">
        <v>34084</v>
      </c>
      <c r="U41" s="240">
        <v>35512</v>
      </c>
      <c r="V41" s="241"/>
      <c r="W41" s="240">
        <v>0</v>
      </c>
      <c r="X41" s="241">
        <f t="shared" si="6"/>
        <v>69596</v>
      </c>
      <c r="Y41" s="239">
        <f t="shared" si="7"/>
        <v>0.25402321972527164</v>
      </c>
    </row>
    <row r="42" spans="1:25" ht="19.5" customHeight="1">
      <c r="A42" s="245" t="s">
        <v>289</v>
      </c>
      <c r="B42" s="242">
        <v>2930</v>
      </c>
      <c r="C42" s="240">
        <v>3255</v>
      </c>
      <c r="D42" s="241">
        <v>0</v>
      </c>
      <c r="E42" s="240">
        <v>0</v>
      </c>
      <c r="F42" s="241">
        <f>SUM(B42:E42)</f>
        <v>6185</v>
      </c>
      <c r="G42" s="243">
        <f>F42/$F$9</f>
        <v>0.007375915281322298</v>
      </c>
      <c r="H42" s="242">
        <v>1820</v>
      </c>
      <c r="I42" s="240">
        <v>1751</v>
      </c>
      <c r="J42" s="241"/>
      <c r="K42" s="240"/>
      <c r="L42" s="241">
        <f>SUM(H42:K42)</f>
        <v>3571</v>
      </c>
      <c r="M42" s="244">
        <f>IF(ISERROR(F42/L42-1),"         /0",(F42/L42-1))</f>
        <v>0.732007840940913</v>
      </c>
      <c r="N42" s="242">
        <v>16799</v>
      </c>
      <c r="O42" s="240">
        <v>18557</v>
      </c>
      <c r="P42" s="241">
        <v>418</v>
      </c>
      <c r="Q42" s="240">
        <v>703</v>
      </c>
      <c r="R42" s="241">
        <f>SUM(N42:Q42)</f>
        <v>36477</v>
      </c>
      <c r="S42" s="243">
        <f>R42/$R$9</f>
        <v>0.005012432487026448</v>
      </c>
      <c r="T42" s="246">
        <v>14217</v>
      </c>
      <c r="U42" s="240">
        <v>14617</v>
      </c>
      <c r="V42" s="241"/>
      <c r="W42" s="240"/>
      <c r="X42" s="241">
        <f>SUM(T42:W42)</f>
        <v>28834</v>
      </c>
      <c r="Y42" s="239">
        <f>IF(ISERROR(R42/X42-1),"         /0",(R42/X42-1))</f>
        <v>0.2650690157453006</v>
      </c>
    </row>
    <row r="43" spans="1:25" ht="19.5" customHeight="1">
      <c r="A43" s="245" t="s">
        <v>290</v>
      </c>
      <c r="B43" s="242">
        <v>2448</v>
      </c>
      <c r="C43" s="240">
        <v>2130</v>
      </c>
      <c r="D43" s="241">
        <v>0</v>
      </c>
      <c r="E43" s="240">
        <v>2</v>
      </c>
      <c r="F43" s="241">
        <f t="shared" si="0"/>
        <v>4580</v>
      </c>
      <c r="G43" s="243">
        <f t="shared" si="1"/>
        <v>0.005461874209936318</v>
      </c>
      <c r="H43" s="242">
        <v>1407</v>
      </c>
      <c r="I43" s="240">
        <v>1254</v>
      </c>
      <c r="J43" s="241"/>
      <c r="K43" s="240"/>
      <c r="L43" s="241">
        <f t="shared" si="2"/>
        <v>2661</v>
      </c>
      <c r="M43" s="244">
        <f t="shared" si="3"/>
        <v>0.7211574596016534</v>
      </c>
      <c r="N43" s="242">
        <v>19964</v>
      </c>
      <c r="O43" s="240">
        <v>19409</v>
      </c>
      <c r="P43" s="241"/>
      <c r="Q43" s="240">
        <v>2</v>
      </c>
      <c r="R43" s="241">
        <f t="shared" si="4"/>
        <v>39375</v>
      </c>
      <c r="S43" s="243">
        <f t="shared" si="5"/>
        <v>0.005410656829691761</v>
      </c>
      <c r="T43" s="246">
        <v>14136</v>
      </c>
      <c r="U43" s="240">
        <v>12823</v>
      </c>
      <c r="V43" s="241">
        <v>59</v>
      </c>
      <c r="W43" s="240">
        <v>5</v>
      </c>
      <c r="X43" s="241">
        <f t="shared" si="6"/>
        <v>27023</v>
      </c>
      <c r="Y43" s="239">
        <f t="shared" si="7"/>
        <v>0.45709210672390177</v>
      </c>
    </row>
    <row r="44" spans="1:25" ht="19.5" customHeight="1">
      <c r="A44" s="245" t="s">
        <v>291</v>
      </c>
      <c r="B44" s="242">
        <v>1769</v>
      </c>
      <c r="C44" s="240">
        <v>1730</v>
      </c>
      <c r="D44" s="241">
        <v>0</v>
      </c>
      <c r="E44" s="240">
        <v>0</v>
      </c>
      <c r="F44" s="241">
        <f t="shared" si="0"/>
        <v>3499</v>
      </c>
      <c r="G44" s="243">
        <f t="shared" si="1"/>
        <v>0.0041727287905168504</v>
      </c>
      <c r="H44" s="242">
        <v>2865</v>
      </c>
      <c r="I44" s="240">
        <v>2545</v>
      </c>
      <c r="J44" s="241"/>
      <c r="K44" s="240"/>
      <c r="L44" s="241">
        <f t="shared" si="2"/>
        <v>5410</v>
      </c>
      <c r="M44" s="244">
        <f t="shared" si="3"/>
        <v>-0.35323475046210717</v>
      </c>
      <c r="N44" s="242">
        <v>15613</v>
      </c>
      <c r="O44" s="240">
        <v>15712</v>
      </c>
      <c r="P44" s="241"/>
      <c r="Q44" s="240">
        <v>0</v>
      </c>
      <c r="R44" s="241">
        <f t="shared" si="4"/>
        <v>31325</v>
      </c>
      <c r="S44" s="243">
        <f t="shared" si="5"/>
        <v>0.00430447810006589</v>
      </c>
      <c r="T44" s="246">
        <v>24229</v>
      </c>
      <c r="U44" s="240">
        <v>20788</v>
      </c>
      <c r="V44" s="241"/>
      <c r="W44" s="240">
        <v>0</v>
      </c>
      <c r="X44" s="241">
        <f t="shared" si="6"/>
        <v>45017</v>
      </c>
      <c r="Y44" s="239">
        <f t="shared" si="7"/>
        <v>-0.3041517648888198</v>
      </c>
    </row>
    <row r="45" spans="1:25" ht="19.5" customHeight="1">
      <c r="A45" s="245" t="s">
        <v>292</v>
      </c>
      <c r="B45" s="242">
        <v>1269</v>
      </c>
      <c r="C45" s="240">
        <v>1022</v>
      </c>
      <c r="D45" s="241">
        <v>0</v>
      </c>
      <c r="E45" s="240">
        <v>0</v>
      </c>
      <c r="F45" s="241">
        <f t="shared" si="0"/>
        <v>2291</v>
      </c>
      <c r="G45" s="243">
        <f t="shared" si="1"/>
        <v>0.0027321296539222937</v>
      </c>
      <c r="H45" s="242">
        <v>964</v>
      </c>
      <c r="I45" s="240">
        <v>716</v>
      </c>
      <c r="J45" s="241"/>
      <c r="K45" s="240"/>
      <c r="L45" s="241">
        <f t="shared" si="2"/>
        <v>1680</v>
      </c>
      <c r="M45" s="244">
        <f t="shared" si="3"/>
        <v>0.36369047619047623</v>
      </c>
      <c r="N45" s="242">
        <v>10108</v>
      </c>
      <c r="O45" s="240">
        <v>8518</v>
      </c>
      <c r="P45" s="241">
        <v>7</v>
      </c>
      <c r="Q45" s="240">
        <v>12</v>
      </c>
      <c r="R45" s="241">
        <f t="shared" si="4"/>
        <v>18645</v>
      </c>
      <c r="S45" s="243">
        <f t="shared" si="5"/>
        <v>0.0025620748340216605</v>
      </c>
      <c r="T45" s="246">
        <v>7821</v>
      </c>
      <c r="U45" s="240">
        <v>6561</v>
      </c>
      <c r="V45" s="241"/>
      <c r="W45" s="240"/>
      <c r="X45" s="241">
        <f t="shared" si="6"/>
        <v>14382</v>
      </c>
      <c r="Y45" s="239">
        <f t="shared" si="7"/>
        <v>0.2964121818940342</v>
      </c>
    </row>
    <row r="46" spans="1:25" ht="19.5" customHeight="1">
      <c r="A46" s="245" t="s">
        <v>293</v>
      </c>
      <c r="B46" s="242">
        <v>879</v>
      </c>
      <c r="C46" s="240">
        <v>832</v>
      </c>
      <c r="D46" s="241">
        <v>0</v>
      </c>
      <c r="E46" s="240">
        <v>0</v>
      </c>
      <c r="F46" s="241">
        <f t="shared" si="0"/>
        <v>1711</v>
      </c>
      <c r="G46" s="243">
        <f t="shared" si="1"/>
        <v>0.0020404512605242445</v>
      </c>
      <c r="H46" s="242">
        <v>893</v>
      </c>
      <c r="I46" s="240">
        <v>846</v>
      </c>
      <c r="J46" s="241"/>
      <c r="K46" s="240"/>
      <c r="L46" s="241">
        <f t="shared" si="2"/>
        <v>1739</v>
      </c>
      <c r="M46" s="244">
        <f t="shared" si="3"/>
        <v>-0.016101207590569322</v>
      </c>
      <c r="N46" s="242">
        <v>7807</v>
      </c>
      <c r="O46" s="240">
        <v>7743</v>
      </c>
      <c r="P46" s="241"/>
      <c r="Q46" s="240"/>
      <c r="R46" s="241">
        <f t="shared" si="4"/>
        <v>15550</v>
      </c>
      <c r="S46" s="243">
        <f t="shared" si="5"/>
        <v>0.00213678003051954</v>
      </c>
      <c r="T46" s="246">
        <v>6779</v>
      </c>
      <c r="U46" s="240">
        <v>6877</v>
      </c>
      <c r="V46" s="241"/>
      <c r="W46" s="240"/>
      <c r="X46" s="241">
        <f t="shared" si="6"/>
        <v>13656</v>
      </c>
      <c r="Y46" s="239">
        <f t="shared" si="7"/>
        <v>0.13869361452841233</v>
      </c>
    </row>
    <row r="47" spans="1:25" ht="19.5" customHeight="1" thickBot="1">
      <c r="A47" s="245" t="s">
        <v>259</v>
      </c>
      <c r="B47" s="242">
        <v>20850</v>
      </c>
      <c r="C47" s="240">
        <v>20918</v>
      </c>
      <c r="D47" s="241">
        <v>27</v>
      </c>
      <c r="E47" s="240">
        <v>12</v>
      </c>
      <c r="F47" s="241">
        <f t="shared" si="0"/>
        <v>41807</v>
      </c>
      <c r="G47" s="243">
        <f t="shared" si="1"/>
        <v>0.04985689412550385</v>
      </c>
      <c r="H47" s="242">
        <v>17575</v>
      </c>
      <c r="I47" s="240">
        <v>17083</v>
      </c>
      <c r="J47" s="241">
        <v>128</v>
      </c>
      <c r="K47" s="240">
        <v>60</v>
      </c>
      <c r="L47" s="241">
        <f t="shared" si="2"/>
        <v>34846</v>
      </c>
      <c r="M47" s="244" t="s">
        <v>50</v>
      </c>
      <c r="N47" s="242">
        <v>189559</v>
      </c>
      <c r="O47" s="240">
        <v>179383</v>
      </c>
      <c r="P47" s="241">
        <v>517</v>
      </c>
      <c r="Q47" s="240">
        <v>505</v>
      </c>
      <c r="R47" s="224">
        <f t="shared" si="4"/>
        <v>369964</v>
      </c>
      <c r="S47" s="243">
        <f t="shared" si="5"/>
        <v>0.05083805062451004</v>
      </c>
      <c r="T47" s="246">
        <v>185477</v>
      </c>
      <c r="U47" s="240">
        <v>176737</v>
      </c>
      <c r="V47" s="241">
        <v>593</v>
      </c>
      <c r="W47" s="240">
        <v>493</v>
      </c>
      <c r="X47" s="241">
        <f t="shared" si="6"/>
        <v>363300</v>
      </c>
      <c r="Y47" s="239" t="s">
        <v>50</v>
      </c>
    </row>
    <row r="48" spans="1:25" s="231" customFormat="1" ht="19.5" customHeight="1">
      <c r="A48" s="238" t="s">
        <v>59</v>
      </c>
      <c r="B48" s="235">
        <f>SUM(B49:B60)</f>
        <v>56726</v>
      </c>
      <c r="C48" s="234">
        <f>SUM(C49:C60)</f>
        <v>45426</v>
      </c>
      <c r="D48" s="233">
        <f>SUM(D49:D60)</f>
        <v>1</v>
      </c>
      <c r="E48" s="234">
        <f>SUM(E49:E60)</f>
        <v>2</v>
      </c>
      <c r="F48" s="233">
        <f aca="true" t="shared" si="16" ref="F48:F79">SUM(B48:E48)</f>
        <v>102155</v>
      </c>
      <c r="G48" s="236">
        <f aca="true" t="shared" si="17" ref="G48:G79">F48/$F$9</f>
        <v>0.12182483840961672</v>
      </c>
      <c r="H48" s="235">
        <f>SUM(H49:H60)</f>
        <v>52031</v>
      </c>
      <c r="I48" s="234">
        <f>SUM(I49:I60)</f>
        <v>42972</v>
      </c>
      <c r="J48" s="233">
        <f>SUM(J49:J60)</f>
        <v>37</v>
      </c>
      <c r="K48" s="234">
        <f>SUM(K49:K60)</f>
        <v>0</v>
      </c>
      <c r="L48" s="233">
        <f aca="true" t="shared" si="18" ref="L48:L79">SUM(H48:K48)</f>
        <v>95040</v>
      </c>
      <c r="M48" s="237">
        <f aca="true" t="shared" si="19" ref="M48:M79">IF(ISERROR(F48/L48-1),"         /0",(F48/L48-1))</f>
        <v>0.0748632154882154</v>
      </c>
      <c r="N48" s="235">
        <f>SUM(N49:N60)</f>
        <v>448364</v>
      </c>
      <c r="O48" s="234">
        <f>SUM(O49:O60)</f>
        <v>404406</v>
      </c>
      <c r="P48" s="233">
        <f>SUM(P49:P60)</f>
        <v>107</v>
      </c>
      <c r="Q48" s="234">
        <f>SUM(Q49:Q60)</f>
        <v>5</v>
      </c>
      <c r="R48" s="233">
        <f aca="true" t="shared" si="20" ref="R48:R79">SUM(N48:Q48)</f>
        <v>852882</v>
      </c>
      <c r="S48" s="236">
        <f aca="true" t="shared" si="21" ref="S48:S79">R48/$R$9</f>
        <v>0.11719750649450586</v>
      </c>
      <c r="T48" s="235">
        <f>SUM(T49:T60)</f>
        <v>416285</v>
      </c>
      <c r="U48" s="234">
        <f>SUM(U49:U60)</f>
        <v>383302</v>
      </c>
      <c r="V48" s="233">
        <f>SUM(V49:V60)</f>
        <v>147</v>
      </c>
      <c r="W48" s="234">
        <f>SUM(W49:W60)</f>
        <v>56</v>
      </c>
      <c r="X48" s="233">
        <f aca="true" t="shared" si="22" ref="X48:X80">SUM(T48:W48)</f>
        <v>799790</v>
      </c>
      <c r="Y48" s="232">
        <f aca="true" t="shared" si="23" ref="Y48:Y79">IF(ISERROR(R48/X48-1),"         /0",(R48/X48-1))</f>
        <v>0.06638242538666406</v>
      </c>
    </row>
    <row r="49" spans="1:25" ht="19.5" customHeight="1">
      <c r="A49" s="245" t="s">
        <v>294</v>
      </c>
      <c r="B49" s="242">
        <v>20847</v>
      </c>
      <c r="C49" s="240">
        <v>17207</v>
      </c>
      <c r="D49" s="241">
        <v>0</v>
      </c>
      <c r="E49" s="240">
        <v>0</v>
      </c>
      <c r="F49" s="241">
        <f t="shared" si="16"/>
        <v>38054</v>
      </c>
      <c r="G49" s="243">
        <f t="shared" si="17"/>
        <v>0.04538125790063682</v>
      </c>
      <c r="H49" s="242">
        <v>20253</v>
      </c>
      <c r="I49" s="240">
        <v>17116</v>
      </c>
      <c r="J49" s="241"/>
      <c r="K49" s="240"/>
      <c r="L49" s="241">
        <f t="shared" si="18"/>
        <v>37369</v>
      </c>
      <c r="M49" s="244">
        <f t="shared" si="19"/>
        <v>0.018330701918702674</v>
      </c>
      <c r="N49" s="242">
        <v>167255</v>
      </c>
      <c r="O49" s="240">
        <v>156219</v>
      </c>
      <c r="P49" s="241">
        <v>57</v>
      </c>
      <c r="Q49" s="240">
        <v>0</v>
      </c>
      <c r="R49" s="241">
        <f t="shared" si="20"/>
        <v>323531</v>
      </c>
      <c r="S49" s="243">
        <f t="shared" si="21"/>
        <v>0.04445752926392394</v>
      </c>
      <c r="T49" s="242">
        <v>153812</v>
      </c>
      <c r="U49" s="240">
        <v>151324</v>
      </c>
      <c r="V49" s="241">
        <v>6</v>
      </c>
      <c r="W49" s="240"/>
      <c r="X49" s="224">
        <f t="shared" si="22"/>
        <v>305142</v>
      </c>
      <c r="Y49" s="239">
        <f t="shared" si="23"/>
        <v>0.0602637460592117</v>
      </c>
    </row>
    <row r="50" spans="1:25" ht="19.5" customHeight="1">
      <c r="A50" s="245" t="s">
        <v>295</v>
      </c>
      <c r="B50" s="242">
        <v>9875</v>
      </c>
      <c r="C50" s="240">
        <v>7923</v>
      </c>
      <c r="D50" s="241">
        <v>0</v>
      </c>
      <c r="E50" s="240">
        <v>0</v>
      </c>
      <c r="F50" s="241">
        <f t="shared" si="16"/>
        <v>17798</v>
      </c>
      <c r="G50" s="243">
        <f t="shared" si="17"/>
        <v>0.021224986285687027</v>
      </c>
      <c r="H50" s="242">
        <v>9587</v>
      </c>
      <c r="I50" s="240">
        <v>7089</v>
      </c>
      <c r="J50" s="241"/>
      <c r="K50" s="240">
        <v>0</v>
      </c>
      <c r="L50" s="241">
        <f t="shared" si="18"/>
        <v>16676</v>
      </c>
      <c r="M50" s="244">
        <f t="shared" si="19"/>
        <v>0.06728232189973604</v>
      </c>
      <c r="N50" s="242">
        <v>74990</v>
      </c>
      <c r="O50" s="240">
        <v>68463</v>
      </c>
      <c r="P50" s="241"/>
      <c r="Q50" s="240"/>
      <c r="R50" s="241">
        <f t="shared" si="20"/>
        <v>143453</v>
      </c>
      <c r="S50" s="243">
        <f t="shared" si="21"/>
        <v>0.019712379788946594</v>
      </c>
      <c r="T50" s="242">
        <v>72121</v>
      </c>
      <c r="U50" s="240">
        <v>62928</v>
      </c>
      <c r="V50" s="241"/>
      <c r="W50" s="240">
        <v>0</v>
      </c>
      <c r="X50" s="224">
        <f t="shared" si="22"/>
        <v>135049</v>
      </c>
      <c r="Y50" s="239">
        <f t="shared" si="23"/>
        <v>0.06222926493346859</v>
      </c>
    </row>
    <row r="51" spans="1:25" ht="19.5" customHeight="1">
      <c r="A51" s="245" t="s">
        <v>296</v>
      </c>
      <c r="B51" s="242">
        <v>5578</v>
      </c>
      <c r="C51" s="240">
        <v>4324</v>
      </c>
      <c r="D51" s="241">
        <v>0</v>
      </c>
      <c r="E51" s="240">
        <v>0</v>
      </c>
      <c r="F51" s="241">
        <f t="shared" si="16"/>
        <v>9902</v>
      </c>
      <c r="G51" s="243">
        <f t="shared" si="17"/>
        <v>0.011808619743840485</v>
      </c>
      <c r="H51" s="242">
        <v>7743</v>
      </c>
      <c r="I51" s="240">
        <v>6170</v>
      </c>
      <c r="J51" s="241"/>
      <c r="K51" s="240"/>
      <c r="L51" s="241">
        <f t="shared" si="18"/>
        <v>13913</v>
      </c>
      <c r="M51" s="244">
        <f t="shared" si="19"/>
        <v>-0.2882915259110185</v>
      </c>
      <c r="N51" s="242">
        <v>64763</v>
      </c>
      <c r="O51" s="240">
        <v>60054</v>
      </c>
      <c r="P51" s="241"/>
      <c r="Q51" s="240"/>
      <c r="R51" s="241">
        <f t="shared" si="20"/>
        <v>124817</v>
      </c>
      <c r="S51" s="243">
        <f t="shared" si="21"/>
        <v>0.017151541676486005</v>
      </c>
      <c r="T51" s="242">
        <v>64387</v>
      </c>
      <c r="U51" s="240">
        <v>59354</v>
      </c>
      <c r="V51" s="241"/>
      <c r="W51" s="240"/>
      <c r="X51" s="224">
        <f t="shared" si="22"/>
        <v>123741</v>
      </c>
      <c r="Y51" s="239">
        <f t="shared" si="23"/>
        <v>0.008695581900906024</v>
      </c>
    </row>
    <row r="52" spans="1:25" ht="19.5" customHeight="1">
      <c r="A52" s="245" t="s">
        <v>297</v>
      </c>
      <c r="B52" s="242">
        <v>3696</v>
      </c>
      <c r="C52" s="240">
        <v>3103</v>
      </c>
      <c r="D52" s="241">
        <v>0</v>
      </c>
      <c r="E52" s="240">
        <v>0</v>
      </c>
      <c r="F52" s="241">
        <f>SUM(B52:E52)</f>
        <v>6799</v>
      </c>
      <c r="G52" s="243">
        <f>F52/$F$9</f>
        <v>0.008108140339160923</v>
      </c>
      <c r="H52" s="242">
        <v>3747</v>
      </c>
      <c r="I52" s="240">
        <v>4138</v>
      </c>
      <c r="J52" s="241"/>
      <c r="K52" s="240"/>
      <c r="L52" s="241">
        <f>SUM(H52:K52)</f>
        <v>7885</v>
      </c>
      <c r="M52" s="244">
        <f>IF(ISERROR(F52/L52-1),"         /0",(F52/L52-1))</f>
        <v>-0.13772986683576416</v>
      </c>
      <c r="N52" s="242">
        <v>32445</v>
      </c>
      <c r="O52" s="240">
        <v>29424</v>
      </c>
      <c r="P52" s="241"/>
      <c r="Q52" s="240">
        <v>0</v>
      </c>
      <c r="R52" s="241">
        <f>SUM(N52:Q52)</f>
        <v>61869</v>
      </c>
      <c r="S52" s="243">
        <f>R52/$R$9</f>
        <v>0.008501636251332052</v>
      </c>
      <c r="T52" s="242">
        <v>35330</v>
      </c>
      <c r="U52" s="240">
        <v>33117</v>
      </c>
      <c r="V52" s="241"/>
      <c r="W52" s="240"/>
      <c r="X52" s="224">
        <f>SUM(T52:W52)</f>
        <v>68447</v>
      </c>
      <c r="Y52" s="239">
        <f>IF(ISERROR(R52/X52-1),"         /0",(R52/X52-1))</f>
        <v>-0.09610355457507269</v>
      </c>
    </row>
    <row r="53" spans="1:25" ht="19.5" customHeight="1">
      <c r="A53" s="245" t="s">
        <v>298</v>
      </c>
      <c r="B53" s="242">
        <v>3136</v>
      </c>
      <c r="C53" s="240">
        <v>3174</v>
      </c>
      <c r="D53" s="241">
        <v>0</v>
      </c>
      <c r="E53" s="240">
        <v>0</v>
      </c>
      <c r="F53" s="241">
        <f>SUM(B53:E53)</f>
        <v>6310</v>
      </c>
      <c r="G53" s="243">
        <f>F53/$F$9</f>
        <v>0.007524983900589119</v>
      </c>
      <c r="H53" s="242">
        <v>2444</v>
      </c>
      <c r="I53" s="240">
        <v>2560</v>
      </c>
      <c r="J53" s="241"/>
      <c r="K53" s="240"/>
      <c r="L53" s="241">
        <f>SUM(H53:K53)</f>
        <v>5004</v>
      </c>
      <c r="M53" s="244">
        <f>IF(ISERROR(F53/L53-1),"         /0",(F53/L53-1))</f>
        <v>0.2609912070343725</v>
      </c>
      <c r="N53" s="242">
        <v>22603</v>
      </c>
      <c r="O53" s="240">
        <v>24335</v>
      </c>
      <c r="P53" s="241"/>
      <c r="Q53" s="240"/>
      <c r="R53" s="241">
        <f>SUM(N53:Q53)</f>
        <v>46938</v>
      </c>
      <c r="S53" s="243">
        <f>R53/$R$9</f>
        <v>0.006449915181512936</v>
      </c>
      <c r="T53" s="242">
        <v>19010</v>
      </c>
      <c r="U53" s="240">
        <v>20956</v>
      </c>
      <c r="V53" s="241"/>
      <c r="W53" s="240"/>
      <c r="X53" s="224">
        <f>SUM(T53:W53)</f>
        <v>39966</v>
      </c>
      <c r="Y53" s="239">
        <f>IF(ISERROR(R53/X53-1),"         /0",(R53/X53-1))</f>
        <v>0.174448281038883</v>
      </c>
    </row>
    <row r="54" spans="1:25" ht="19.5" customHeight="1">
      <c r="A54" s="245" t="s">
        <v>299</v>
      </c>
      <c r="B54" s="242">
        <v>2255</v>
      </c>
      <c r="C54" s="240">
        <v>1831</v>
      </c>
      <c r="D54" s="241">
        <v>0</v>
      </c>
      <c r="E54" s="240">
        <v>0</v>
      </c>
      <c r="F54" s="241">
        <f>SUM(B54:E54)</f>
        <v>4086</v>
      </c>
      <c r="G54" s="243">
        <f>F54/$F$9</f>
        <v>0.004872755026593842</v>
      </c>
      <c r="H54" s="242">
        <v>2547</v>
      </c>
      <c r="I54" s="240">
        <v>2047</v>
      </c>
      <c r="J54" s="241">
        <v>11</v>
      </c>
      <c r="K54" s="240"/>
      <c r="L54" s="241">
        <f>SUM(H54:K54)</f>
        <v>4605</v>
      </c>
      <c r="M54" s="244">
        <f>IF(ISERROR(F54/L54-1),"         /0",(F54/L54-1))</f>
        <v>-0.11270358306188921</v>
      </c>
      <c r="N54" s="242">
        <v>19690</v>
      </c>
      <c r="O54" s="240">
        <v>17999</v>
      </c>
      <c r="P54" s="241">
        <v>1</v>
      </c>
      <c r="Q54" s="240">
        <v>0</v>
      </c>
      <c r="R54" s="241">
        <f>SUM(N54:Q54)</f>
        <v>37690</v>
      </c>
      <c r="S54" s="243">
        <f>R54/$R$9</f>
        <v>0.00517911507075765</v>
      </c>
      <c r="T54" s="242">
        <v>21026</v>
      </c>
      <c r="U54" s="240">
        <v>19303</v>
      </c>
      <c r="V54" s="241">
        <v>31</v>
      </c>
      <c r="W54" s="240"/>
      <c r="X54" s="224">
        <f>SUM(T54:W54)</f>
        <v>40360</v>
      </c>
      <c r="Y54" s="239">
        <f>IF(ISERROR(R54/X54-1),"         /0",(R54/X54-1))</f>
        <v>-0.06615460852329036</v>
      </c>
    </row>
    <row r="55" spans="1:25" ht="19.5" customHeight="1">
      <c r="A55" s="245" t="s">
        <v>300</v>
      </c>
      <c r="B55" s="242">
        <v>998</v>
      </c>
      <c r="C55" s="240">
        <v>874</v>
      </c>
      <c r="D55" s="241">
        <v>0</v>
      </c>
      <c r="E55" s="240">
        <v>0</v>
      </c>
      <c r="F55" s="241">
        <f>SUM(B55:E55)</f>
        <v>1872</v>
      </c>
      <c r="G55" s="243">
        <f>F55/$F$9</f>
        <v>0.0022324516421399097</v>
      </c>
      <c r="H55" s="242">
        <v>1162</v>
      </c>
      <c r="I55" s="240">
        <v>1131</v>
      </c>
      <c r="J55" s="241">
        <v>12</v>
      </c>
      <c r="K55" s="240"/>
      <c r="L55" s="241">
        <f>SUM(H55:K55)</f>
        <v>2305</v>
      </c>
      <c r="M55" s="244">
        <f>IF(ISERROR(F55/L55-1),"         /0",(F55/L55-1))</f>
        <v>-0.18785249457700648</v>
      </c>
      <c r="N55" s="242">
        <v>9410</v>
      </c>
      <c r="O55" s="240">
        <v>8434</v>
      </c>
      <c r="P55" s="241">
        <v>22</v>
      </c>
      <c r="Q55" s="240">
        <v>0</v>
      </c>
      <c r="R55" s="241">
        <f>SUM(N55:Q55)</f>
        <v>17866</v>
      </c>
      <c r="S55" s="243">
        <f>R55/$R$9</f>
        <v>0.0024550297122355046</v>
      </c>
      <c r="T55" s="242">
        <v>10455</v>
      </c>
      <c r="U55" s="240">
        <v>9861</v>
      </c>
      <c r="V55" s="241">
        <v>35</v>
      </c>
      <c r="W55" s="240">
        <v>17</v>
      </c>
      <c r="X55" s="224">
        <f>SUM(T55:W55)</f>
        <v>20368</v>
      </c>
      <c r="Y55" s="239">
        <f>IF(ISERROR(R55/X55-1),"         /0",(R55/X55-1))</f>
        <v>-0.12283974862529456</v>
      </c>
    </row>
    <row r="56" spans="1:25" ht="19.5" customHeight="1">
      <c r="A56" s="245" t="s">
        <v>301</v>
      </c>
      <c r="B56" s="242">
        <v>606</v>
      </c>
      <c r="C56" s="240">
        <v>496</v>
      </c>
      <c r="D56" s="241">
        <v>0</v>
      </c>
      <c r="E56" s="240">
        <v>0</v>
      </c>
      <c r="F56" s="241">
        <f>SUM(B56:E56)</f>
        <v>1102</v>
      </c>
      <c r="G56" s="243">
        <f>F56/$F$9</f>
        <v>0.001314188947456293</v>
      </c>
      <c r="H56" s="242">
        <v>0</v>
      </c>
      <c r="I56" s="240"/>
      <c r="J56" s="241"/>
      <c r="K56" s="240"/>
      <c r="L56" s="241">
        <f>SUM(H56:K56)</f>
        <v>0</v>
      </c>
      <c r="M56" s="244" t="str">
        <f>IF(ISERROR(F56/L56-1),"         /0",(F56/L56-1))</f>
        <v>         /0</v>
      </c>
      <c r="N56" s="242">
        <v>2277</v>
      </c>
      <c r="O56" s="240">
        <v>2387</v>
      </c>
      <c r="P56" s="241"/>
      <c r="Q56" s="240"/>
      <c r="R56" s="241">
        <f>SUM(N56:Q56)</f>
        <v>4664</v>
      </c>
      <c r="S56" s="243">
        <f>R56/$R$9</f>
        <v>0.0006408965956490761</v>
      </c>
      <c r="T56" s="242">
        <v>17</v>
      </c>
      <c r="U56" s="240"/>
      <c r="V56" s="241"/>
      <c r="W56" s="240"/>
      <c r="X56" s="224">
        <f>SUM(T56:W56)</f>
        <v>17</v>
      </c>
      <c r="Y56" s="239">
        <f>IF(ISERROR(R56/X56-1),"         /0",(R56/X56-1))</f>
        <v>273.3529411764706</v>
      </c>
    </row>
    <row r="57" spans="1:25" ht="19.5" customHeight="1">
      <c r="A57" s="245" t="s">
        <v>302</v>
      </c>
      <c r="B57" s="242">
        <v>408</v>
      </c>
      <c r="C57" s="240">
        <v>381</v>
      </c>
      <c r="D57" s="241">
        <v>0</v>
      </c>
      <c r="E57" s="240">
        <v>0</v>
      </c>
      <c r="F57" s="241">
        <f t="shared" si="16"/>
        <v>789</v>
      </c>
      <c r="G57" s="243">
        <f t="shared" si="17"/>
        <v>0.0009409211248121736</v>
      </c>
      <c r="H57" s="242">
        <v>431</v>
      </c>
      <c r="I57" s="240">
        <v>362</v>
      </c>
      <c r="J57" s="241">
        <v>8</v>
      </c>
      <c r="K57" s="240"/>
      <c r="L57" s="241">
        <f t="shared" si="18"/>
        <v>801</v>
      </c>
      <c r="M57" s="244">
        <f t="shared" si="19"/>
        <v>-0.014981273408239737</v>
      </c>
      <c r="N57" s="242">
        <v>3424</v>
      </c>
      <c r="O57" s="240">
        <v>3304</v>
      </c>
      <c r="P57" s="241">
        <v>5</v>
      </c>
      <c r="Q57" s="240"/>
      <c r="R57" s="241">
        <f t="shared" si="20"/>
        <v>6733</v>
      </c>
      <c r="S57" s="243">
        <f t="shared" si="21"/>
        <v>0.0009252051411889429</v>
      </c>
      <c r="T57" s="242">
        <v>3571</v>
      </c>
      <c r="U57" s="240">
        <v>3650</v>
      </c>
      <c r="V57" s="241">
        <v>19</v>
      </c>
      <c r="W57" s="240">
        <v>15</v>
      </c>
      <c r="X57" s="224">
        <f t="shared" si="22"/>
        <v>7255</v>
      </c>
      <c r="Y57" s="239">
        <f t="shared" si="23"/>
        <v>-0.07195037904893176</v>
      </c>
    </row>
    <row r="58" spans="1:25" ht="19.5" customHeight="1">
      <c r="A58" s="245" t="s">
        <v>303</v>
      </c>
      <c r="B58" s="242">
        <v>373</v>
      </c>
      <c r="C58" s="240">
        <v>370</v>
      </c>
      <c r="D58" s="241">
        <v>0</v>
      </c>
      <c r="E58" s="240">
        <v>0</v>
      </c>
      <c r="F58" s="241">
        <f t="shared" si="16"/>
        <v>743</v>
      </c>
      <c r="G58" s="243">
        <f t="shared" si="17"/>
        <v>0.0008860638729219835</v>
      </c>
      <c r="H58" s="242">
        <v>412</v>
      </c>
      <c r="I58" s="240">
        <v>310</v>
      </c>
      <c r="J58" s="241"/>
      <c r="K58" s="240"/>
      <c r="L58" s="241">
        <f t="shared" si="18"/>
        <v>722</v>
      </c>
      <c r="M58" s="244">
        <f t="shared" si="19"/>
        <v>0.02908587257617734</v>
      </c>
      <c r="N58" s="242">
        <v>3536</v>
      </c>
      <c r="O58" s="240">
        <v>2598</v>
      </c>
      <c r="P58" s="241"/>
      <c r="Q58" s="240"/>
      <c r="R58" s="241">
        <f t="shared" si="20"/>
        <v>6134</v>
      </c>
      <c r="S58" s="243">
        <f t="shared" si="21"/>
        <v>0.0008428944506242353</v>
      </c>
      <c r="T58" s="242">
        <v>3967</v>
      </c>
      <c r="U58" s="240">
        <v>2919</v>
      </c>
      <c r="V58" s="241"/>
      <c r="W58" s="240"/>
      <c r="X58" s="224">
        <f t="shared" si="22"/>
        <v>6886</v>
      </c>
      <c r="Y58" s="239">
        <f t="shared" si="23"/>
        <v>-0.10920708684286962</v>
      </c>
    </row>
    <row r="59" spans="1:25" ht="19.5" customHeight="1">
      <c r="A59" s="245" t="s">
        <v>304</v>
      </c>
      <c r="B59" s="242">
        <v>283</v>
      </c>
      <c r="C59" s="240">
        <v>254</v>
      </c>
      <c r="D59" s="241">
        <v>1</v>
      </c>
      <c r="E59" s="240">
        <v>0</v>
      </c>
      <c r="F59" s="241">
        <f t="shared" si="16"/>
        <v>538</v>
      </c>
      <c r="G59" s="243">
        <f t="shared" si="17"/>
        <v>0.0006415913373243972</v>
      </c>
      <c r="H59" s="242">
        <v>376</v>
      </c>
      <c r="I59" s="240">
        <v>306</v>
      </c>
      <c r="J59" s="241">
        <v>2</v>
      </c>
      <c r="K59" s="240"/>
      <c r="L59" s="241">
        <f t="shared" si="18"/>
        <v>684</v>
      </c>
      <c r="M59" s="244">
        <f t="shared" si="19"/>
        <v>-0.21345029239766078</v>
      </c>
      <c r="N59" s="242">
        <v>3723</v>
      </c>
      <c r="O59" s="240">
        <v>3333</v>
      </c>
      <c r="P59" s="241">
        <v>4</v>
      </c>
      <c r="Q59" s="240">
        <v>0</v>
      </c>
      <c r="R59" s="241">
        <f t="shared" si="20"/>
        <v>7060</v>
      </c>
      <c r="S59" s="243">
        <f t="shared" si="21"/>
        <v>0.0009701393579079068</v>
      </c>
      <c r="T59" s="242">
        <v>4332</v>
      </c>
      <c r="U59" s="240">
        <v>3609</v>
      </c>
      <c r="V59" s="241">
        <v>15</v>
      </c>
      <c r="W59" s="240">
        <v>3</v>
      </c>
      <c r="X59" s="224">
        <f t="shared" si="22"/>
        <v>7959</v>
      </c>
      <c r="Y59" s="239">
        <f t="shared" si="23"/>
        <v>-0.1129538886794823</v>
      </c>
    </row>
    <row r="60" spans="1:25" ht="19.5" customHeight="1" thickBot="1">
      <c r="A60" s="245" t="s">
        <v>259</v>
      </c>
      <c r="B60" s="242">
        <v>8671</v>
      </c>
      <c r="C60" s="240">
        <v>5489</v>
      </c>
      <c r="D60" s="241">
        <v>0</v>
      </c>
      <c r="E60" s="240">
        <v>2</v>
      </c>
      <c r="F60" s="241">
        <f t="shared" si="16"/>
        <v>14162</v>
      </c>
      <c r="G60" s="243">
        <f t="shared" si="17"/>
        <v>0.01688887828845374</v>
      </c>
      <c r="H60" s="242">
        <v>3329</v>
      </c>
      <c r="I60" s="240">
        <v>1743</v>
      </c>
      <c r="J60" s="241">
        <v>4</v>
      </c>
      <c r="K60" s="240"/>
      <c r="L60" s="241">
        <f t="shared" si="18"/>
        <v>5076</v>
      </c>
      <c r="M60" s="244">
        <f t="shared" si="19"/>
        <v>1.7899921197793538</v>
      </c>
      <c r="N60" s="242">
        <v>44248</v>
      </c>
      <c r="O60" s="240">
        <v>27856</v>
      </c>
      <c r="P60" s="241">
        <v>18</v>
      </c>
      <c r="Q60" s="240">
        <v>5</v>
      </c>
      <c r="R60" s="241">
        <f t="shared" si="20"/>
        <v>72127</v>
      </c>
      <c r="S60" s="243">
        <f t="shared" si="21"/>
        <v>0.009911224003941019</v>
      </c>
      <c r="T60" s="242">
        <v>28257</v>
      </c>
      <c r="U60" s="240">
        <v>16281</v>
      </c>
      <c r="V60" s="241">
        <v>41</v>
      </c>
      <c r="W60" s="240">
        <v>21</v>
      </c>
      <c r="X60" s="224">
        <f t="shared" si="22"/>
        <v>44600</v>
      </c>
      <c r="Y60" s="239">
        <f t="shared" si="23"/>
        <v>0.6171973094170404</v>
      </c>
    </row>
    <row r="61" spans="1:25" s="231" customFormat="1" ht="19.5" customHeight="1">
      <c r="A61" s="238" t="s">
        <v>58</v>
      </c>
      <c r="B61" s="235">
        <f>SUM(B62:B73)</f>
        <v>116927</v>
      </c>
      <c r="C61" s="234">
        <f>SUM(C62:C73)</f>
        <v>111344</v>
      </c>
      <c r="D61" s="233">
        <f>SUM(D62:D73)</f>
        <v>3005</v>
      </c>
      <c r="E61" s="234">
        <f>SUM(E62:E73)</f>
        <v>2937</v>
      </c>
      <c r="F61" s="233">
        <f t="shared" si="16"/>
        <v>234213</v>
      </c>
      <c r="G61" s="236">
        <f t="shared" si="17"/>
        <v>0.2793104681947194</v>
      </c>
      <c r="H61" s="235">
        <f>SUM(H62:H73)</f>
        <v>86872</v>
      </c>
      <c r="I61" s="234">
        <f>SUM(I62:I73)</f>
        <v>82502</v>
      </c>
      <c r="J61" s="233">
        <f>SUM(J62:J73)</f>
        <v>3382</v>
      </c>
      <c r="K61" s="234">
        <f>SUM(K62:K73)</f>
        <v>3145</v>
      </c>
      <c r="L61" s="233">
        <f t="shared" si="18"/>
        <v>175901</v>
      </c>
      <c r="M61" s="237">
        <f t="shared" si="19"/>
        <v>0.33150465318559874</v>
      </c>
      <c r="N61" s="235">
        <f>SUM(N62:N73)</f>
        <v>984880</v>
      </c>
      <c r="O61" s="234">
        <f>SUM(O62:O73)</f>
        <v>941227</v>
      </c>
      <c r="P61" s="233">
        <f>SUM(P62:P73)</f>
        <v>28609</v>
      </c>
      <c r="Q61" s="234">
        <f>SUM(Q62:Q73)</f>
        <v>28165</v>
      </c>
      <c r="R61" s="233">
        <f t="shared" si="20"/>
        <v>1982881</v>
      </c>
      <c r="S61" s="236">
        <f t="shared" si="21"/>
        <v>0.2724746317489785</v>
      </c>
      <c r="T61" s="235">
        <f>SUM(T62:T73)</f>
        <v>772484</v>
      </c>
      <c r="U61" s="234">
        <f>SUM(U62:U73)</f>
        <v>743123</v>
      </c>
      <c r="V61" s="233">
        <f>SUM(V62:V73)</f>
        <v>34226</v>
      </c>
      <c r="W61" s="234">
        <f>SUM(W62:W73)</f>
        <v>34770</v>
      </c>
      <c r="X61" s="233">
        <f t="shared" si="22"/>
        <v>1584603</v>
      </c>
      <c r="Y61" s="232">
        <f t="shared" si="23"/>
        <v>0.25134244981235043</v>
      </c>
    </row>
    <row r="62" spans="1:25" s="215" customFormat="1" ht="19.5" customHeight="1">
      <c r="A62" s="230" t="s">
        <v>305</v>
      </c>
      <c r="B62" s="228">
        <v>26901</v>
      </c>
      <c r="C62" s="225">
        <v>25807</v>
      </c>
      <c r="D62" s="224">
        <v>1679</v>
      </c>
      <c r="E62" s="225">
        <v>1677</v>
      </c>
      <c r="F62" s="224">
        <f t="shared" si="16"/>
        <v>56064</v>
      </c>
      <c r="G62" s="227">
        <f t="shared" si="17"/>
        <v>0.06685906456460038</v>
      </c>
      <c r="H62" s="228">
        <v>20548</v>
      </c>
      <c r="I62" s="225">
        <v>18426</v>
      </c>
      <c r="J62" s="224">
        <v>1491</v>
      </c>
      <c r="K62" s="225">
        <v>1414</v>
      </c>
      <c r="L62" s="224">
        <f t="shared" si="18"/>
        <v>41879</v>
      </c>
      <c r="M62" s="229">
        <f t="shared" si="19"/>
        <v>0.3387139138947921</v>
      </c>
      <c r="N62" s="228">
        <v>219117</v>
      </c>
      <c r="O62" s="225">
        <v>210800</v>
      </c>
      <c r="P62" s="224">
        <v>12302</v>
      </c>
      <c r="Q62" s="225">
        <v>11683</v>
      </c>
      <c r="R62" s="224">
        <f t="shared" si="20"/>
        <v>453902</v>
      </c>
      <c r="S62" s="227">
        <f t="shared" si="21"/>
        <v>0.062372265557098405</v>
      </c>
      <c r="T62" s="226">
        <v>186689</v>
      </c>
      <c r="U62" s="225">
        <v>181539</v>
      </c>
      <c r="V62" s="224">
        <v>13567</v>
      </c>
      <c r="W62" s="225">
        <v>13665</v>
      </c>
      <c r="X62" s="224">
        <f t="shared" si="22"/>
        <v>395460</v>
      </c>
      <c r="Y62" s="223">
        <f t="shared" si="23"/>
        <v>0.14778232943913427</v>
      </c>
    </row>
    <row r="63" spans="1:25" s="215" customFormat="1" ht="19.5" customHeight="1">
      <c r="A63" s="230" t="s">
        <v>306</v>
      </c>
      <c r="B63" s="228">
        <v>14826</v>
      </c>
      <c r="C63" s="225">
        <v>16872</v>
      </c>
      <c r="D63" s="224">
        <v>0</v>
      </c>
      <c r="E63" s="225">
        <v>0</v>
      </c>
      <c r="F63" s="224">
        <f t="shared" si="16"/>
        <v>31698</v>
      </c>
      <c r="G63" s="227">
        <f t="shared" si="17"/>
        <v>0.03780141674815751</v>
      </c>
      <c r="H63" s="228">
        <v>13146</v>
      </c>
      <c r="I63" s="225">
        <v>15167</v>
      </c>
      <c r="J63" s="224"/>
      <c r="K63" s="225"/>
      <c r="L63" s="224">
        <f t="shared" si="18"/>
        <v>28313</v>
      </c>
      <c r="M63" s="229">
        <f t="shared" si="19"/>
        <v>0.11955638752516506</v>
      </c>
      <c r="N63" s="228">
        <v>132228</v>
      </c>
      <c r="O63" s="225">
        <v>148417</v>
      </c>
      <c r="P63" s="224">
        <v>420</v>
      </c>
      <c r="Q63" s="225">
        <v>107</v>
      </c>
      <c r="R63" s="224">
        <f t="shared" si="20"/>
        <v>281172</v>
      </c>
      <c r="S63" s="227">
        <f t="shared" si="21"/>
        <v>0.03863683052998328</v>
      </c>
      <c r="T63" s="226">
        <v>103716</v>
      </c>
      <c r="U63" s="225">
        <v>114517</v>
      </c>
      <c r="V63" s="224"/>
      <c r="W63" s="225"/>
      <c r="X63" s="224">
        <f t="shared" si="22"/>
        <v>218233</v>
      </c>
      <c r="Y63" s="223">
        <f t="shared" si="23"/>
        <v>0.28840276218537064</v>
      </c>
    </row>
    <row r="64" spans="1:25" s="215" customFormat="1" ht="19.5" customHeight="1">
      <c r="A64" s="230" t="s">
        <v>307</v>
      </c>
      <c r="B64" s="228">
        <v>12857</v>
      </c>
      <c r="C64" s="225">
        <v>11645</v>
      </c>
      <c r="D64" s="224">
        <v>579</v>
      </c>
      <c r="E64" s="225">
        <v>495</v>
      </c>
      <c r="F64" s="224">
        <f t="shared" si="16"/>
        <v>25576</v>
      </c>
      <c r="G64" s="227">
        <f t="shared" si="17"/>
        <v>0.030500632050945692</v>
      </c>
      <c r="H64" s="228">
        <v>11155</v>
      </c>
      <c r="I64" s="225">
        <v>10814</v>
      </c>
      <c r="J64" s="224">
        <v>554</v>
      </c>
      <c r="K64" s="225">
        <v>509</v>
      </c>
      <c r="L64" s="224">
        <f t="shared" si="18"/>
        <v>23032</v>
      </c>
      <c r="M64" s="229">
        <f t="shared" si="19"/>
        <v>0.11045501910385558</v>
      </c>
      <c r="N64" s="228">
        <v>121225</v>
      </c>
      <c r="O64" s="225">
        <v>116793</v>
      </c>
      <c r="P64" s="224">
        <v>4433</v>
      </c>
      <c r="Q64" s="225">
        <v>4800</v>
      </c>
      <c r="R64" s="224">
        <f t="shared" si="20"/>
        <v>247251</v>
      </c>
      <c r="S64" s="227">
        <f t="shared" si="21"/>
        <v>0.0339756269663014</v>
      </c>
      <c r="T64" s="226">
        <v>104601</v>
      </c>
      <c r="U64" s="225">
        <v>104658</v>
      </c>
      <c r="V64" s="224">
        <v>5457</v>
      </c>
      <c r="W64" s="225">
        <v>5509</v>
      </c>
      <c r="X64" s="224">
        <f t="shared" si="22"/>
        <v>220225</v>
      </c>
      <c r="Y64" s="223">
        <f t="shared" si="23"/>
        <v>0.12271994551027365</v>
      </c>
    </row>
    <row r="65" spans="1:25" s="215" customFormat="1" ht="19.5" customHeight="1">
      <c r="A65" s="230" t="s">
        <v>308</v>
      </c>
      <c r="B65" s="228">
        <v>8105</v>
      </c>
      <c r="C65" s="225">
        <v>7271</v>
      </c>
      <c r="D65" s="224">
        <v>735</v>
      </c>
      <c r="E65" s="225">
        <v>759</v>
      </c>
      <c r="F65" s="224">
        <f t="shared" si="16"/>
        <v>16870</v>
      </c>
      <c r="G65" s="227">
        <f t="shared" si="17"/>
        <v>0.02011830085625015</v>
      </c>
      <c r="H65" s="228">
        <v>7763</v>
      </c>
      <c r="I65" s="225">
        <v>6752</v>
      </c>
      <c r="J65" s="224">
        <v>762</v>
      </c>
      <c r="K65" s="225">
        <v>702</v>
      </c>
      <c r="L65" s="224">
        <f t="shared" si="18"/>
        <v>15979</v>
      </c>
      <c r="M65" s="229">
        <f t="shared" si="19"/>
        <v>0.05576068590024397</v>
      </c>
      <c r="N65" s="228">
        <v>86524</v>
      </c>
      <c r="O65" s="225">
        <v>78116</v>
      </c>
      <c r="P65" s="224">
        <v>5844</v>
      </c>
      <c r="Q65" s="225">
        <v>5785</v>
      </c>
      <c r="R65" s="224">
        <f t="shared" si="20"/>
        <v>176269</v>
      </c>
      <c r="S65" s="227">
        <f t="shared" si="21"/>
        <v>0.024221741427630145</v>
      </c>
      <c r="T65" s="226">
        <v>75784</v>
      </c>
      <c r="U65" s="225">
        <v>68114</v>
      </c>
      <c r="V65" s="224">
        <v>6343</v>
      </c>
      <c r="W65" s="225">
        <v>6267</v>
      </c>
      <c r="X65" s="224">
        <f t="shared" si="22"/>
        <v>156508</v>
      </c>
      <c r="Y65" s="223">
        <f t="shared" si="23"/>
        <v>0.12626191632376615</v>
      </c>
    </row>
    <row r="66" spans="1:25" s="215" customFormat="1" ht="19.5" customHeight="1">
      <c r="A66" s="230" t="s">
        <v>309</v>
      </c>
      <c r="B66" s="228">
        <v>3652</v>
      </c>
      <c r="C66" s="225">
        <v>4089</v>
      </c>
      <c r="D66" s="224">
        <v>0</v>
      </c>
      <c r="E66" s="225">
        <v>0</v>
      </c>
      <c r="F66" s="224">
        <f>SUM(B66:E66)</f>
        <v>7741</v>
      </c>
      <c r="G66" s="227">
        <f>F66/$F$9</f>
        <v>0.009231521453955685</v>
      </c>
      <c r="H66" s="228">
        <v>3358</v>
      </c>
      <c r="I66" s="225">
        <v>3882</v>
      </c>
      <c r="J66" s="224">
        <v>0</v>
      </c>
      <c r="K66" s="225"/>
      <c r="L66" s="224">
        <f>SUM(H66:K66)</f>
        <v>7240</v>
      </c>
      <c r="M66" s="229">
        <f>IF(ISERROR(F66/L66-1),"         /0",(F66/L66-1))</f>
        <v>0.06919889502762433</v>
      </c>
      <c r="N66" s="228">
        <v>37600</v>
      </c>
      <c r="O66" s="225">
        <v>40222</v>
      </c>
      <c r="P66" s="224"/>
      <c r="Q66" s="225"/>
      <c r="R66" s="224">
        <f>SUM(N66:Q66)</f>
        <v>77822</v>
      </c>
      <c r="S66" s="227">
        <f>R66/$R$9</f>
        <v>0.010693793925086278</v>
      </c>
      <c r="T66" s="226">
        <v>29753</v>
      </c>
      <c r="U66" s="225">
        <v>30806</v>
      </c>
      <c r="V66" s="224">
        <v>0</v>
      </c>
      <c r="W66" s="225"/>
      <c r="X66" s="224">
        <f>SUM(T66:W66)</f>
        <v>60559</v>
      </c>
      <c r="Y66" s="223">
        <f>IF(ISERROR(R66/X66-1),"         /0",(R66/X66-1))</f>
        <v>0.2850608497498308</v>
      </c>
    </row>
    <row r="67" spans="1:25" s="215" customFormat="1" ht="19.5" customHeight="1">
      <c r="A67" s="230" t="s">
        <v>310</v>
      </c>
      <c r="B67" s="228">
        <v>3541</v>
      </c>
      <c r="C67" s="225">
        <v>3292</v>
      </c>
      <c r="D67" s="224">
        <v>0</v>
      </c>
      <c r="E67" s="225">
        <v>0</v>
      </c>
      <c r="F67" s="224">
        <f t="shared" si="16"/>
        <v>6833</v>
      </c>
      <c r="G67" s="227">
        <f t="shared" si="17"/>
        <v>0.008148687003601498</v>
      </c>
      <c r="H67" s="228">
        <v>3676</v>
      </c>
      <c r="I67" s="225">
        <v>3426</v>
      </c>
      <c r="J67" s="224">
        <v>2</v>
      </c>
      <c r="K67" s="225"/>
      <c r="L67" s="224">
        <f t="shared" si="18"/>
        <v>7104</v>
      </c>
      <c r="M67" s="229">
        <f t="shared" si="19"/>
        <v>-0.038147522522522515</v>
      </c>
      <c r="N67" s="228">
        <v>40102</v>
      </c>
      <c r="O67" s="225">
        <v>38123</v>
      </c>
      <c r="P67" s="224"/>
      <c r="Q67" s="225">
        <v>0</v>
      </c>
      <c r="R67" s="224">
        <f t="shared" si="20"/>
        <v>78225</v>
      </c>
      <c r="S67" s="227">
        <f t="shared" si="21"/>
        <v>0.010749171568320965</v>
      </c>
      <c r="T67" s="226">
        <v>36933</v>
      </c>
      <c r="U67" s="225">
        <v>33646</v>
      </c>
      <c r="V67" s="224">
        <v>15</v>
      </c>
      <c r="W67" s="225">
        <v>7</v>
      </c>
      <c r="X67" s="224">
        <f t="shared" si="22"/>
        <v>70601</v>
      </c>
      <c r="Y67" s="223">
        <f t="shared" si="23"/>
        <v>0.10798713899236545</v>
      </c>
    </row>
    <row r="68" spans="1:25" s="215" customFormat="1" ht="19.5" customHeight="1">
      <c r="A68" s="230" t="s">
        <v>311</v>
      </c>
      <c r="B68" s="228">
        <v>3560</v>
      </c>
      <c r="C68" s="225">
        <v>2924</v>
      </c>
      <c r="D68" s="224">
        <v>0</v>
      </c>
      <c r="E68" s="225">
        <v>0</v>
      </c>
      <c r="F68" s="224">
        <f t="shared" si="16"/>
        <v>6484</v>
      </c>
      <c r="G68" s="227">
        <f>F68/$F$9</f>
        <v>0.007732487418608534</v>
      </c>
      <c r="H68" s="228">
        <v>4127</v>
      </c>
      <c r="I68" s="225">
        <v>3736</v>
      </c>
      <c r="J68" s="224">
        <v>7</v>
      </c>
      <c r="K68" s="225">
        <v>4</v>
      </c>
      <c r="L68" s="224">
        <f>SUM(H68:K68)</f>
        <v>7874</v>
      </c>
      <c r="M68" s="229">
        <f>IF(ISERROR(F68/L68-1),"         /0",(F68/L68-1))</f>
        <v>-0.17653035306070608</v>
      </c>
      <c r="N68" s="228">
        <v>37209</v>
      </c>
      <c r="O68" s="225">
        <v>33949</v>
      </c>
      <c r="P68" s="224"/>
      <c r="Q68" s="225">
        <v>0</v>
      </c>
      <c r="R68" s="224">
        <f>SUM(N68:Q68)</f>
        <v>71158</v>
      </c>
      <c r="S68" s="227">
        <f>R68/$R$9</f>
        <v>0.009778070315865557</v>
      </c>
      <c r="T68" s="226">
        <v>37699</v>
      </c>
      <c r="U68" s="225">
        <v>34089</v>
      </c>
      <c r="V68" s="224">
        <v>21</v>
      </c>
      <c r="W68" s="225">
        <v>5</v>
      </c>
      <c r="X68" s="224">
        <f>SUM(T68:W68)</f>
        <v>71814</v>
      </c>
      <c r="Y68" s="223">
        <f>IF(ISERROR(R68/X68-1),"         /0",(R68/X68-1))</f>
        <v>-0.009134709109644312</v>
      </c>
    </row>
    <row r="69" spans="1:25" s="215" customFormat="1" ht="19.5" customHeight="1">
      <c r="A69" s="230" t="s">
        <v>312</v>
      </c>
      <c r="B69" s="228">
        <v>3063</v>
      </c>
      <c r="C69" s="225">
        <v>2435</v>
      </c>
      <c r="D69" s="224">
        <v>0</v>
      </c>
      <c r="E69" s="225">
        <v>0</v>
      </c>
      <c r="F69" s="224">
        <f t="shared" si="16"/>
        <v>5498</v>
      </c>
      <c r="G69" s="227">
        <f t="shared" si="17"/>
        <v>0.0065566341498318505</v>
      </c>
      <c r="H69" s="228">
        <v>1954</v>
      </c>
      <c r="I69" s="225">
        <v>1263</v>
      </c>
      <c r="J69" s="224"/>
      <c r="K69" s="225"/>
      <c r="L69" s="224">
        <f t="shared" si="18"/>
        <v>3217</v>
      </c>
      <c r="M69" s="229">
        <f t="shared" si="19"/>
        <v>0.7090456947466584</v>
      </c>
      <c r="N69" s="228">
        <v>28795</v>
      </c>
      <c r="O69" s="225">
        <v>23394</v>
      </c>
      <c r="P69" s="224"/>
      <c r="Q69" s="225"/>
      <c r="R69" s="224">
        <f t="shared" si="20"/>
        <v>52189</v>
      </c>
      <c r="S69" s="227">
        <f t="shared" si="21"/>
        <v>0.007171473505645291</v>
      </c>
      <c r="T69" s="226">
        <v>17115</v>
      </c>
      <c r="U69" s="225">
        <v>12319</v>
      </c>
      <c r="V69" s="224">
        <v>6</v>
      </c>
      <c r="W69" s="225"/>
      <c r="X69" s="224">
        <f t="shared" si="22"/>
        <v>29440</v>
      </c>
      <c r="Y69" s="223">
        <f t="shared" si="23"/>
        <v>0.7727241847826087</v>
      </c>
    </row>
    <row r="70" spans="1:25" s="215" customFormat="1" ht="19.5" customHeight="1">
      <c r="A70" s="230" t="s">
        <v>313</v>
      </c>
      <c r="B70" s="228">
        <v>2219</v>
      </c>
      <c r="C70" s="225">
        <v>2113</v>
      </c>
      <c r="D70" s="224">
        <v>0</v>
      </c>
      <c r="E70" s="225">
        <v>0</v>
      </c>
      <c r="F70" s="224">
        <f t="shared" si="16"/>
        <v>4332</v>
      </c>
      <c r="G70" s="227">
        <f t="shared" si="17"/>
        <v>0.005166122069310945</v>
      </c>
      <c r="H70" s="228">
        <v>921</v>
      </c>
      <c r="I70" s="225">
        <v>1078</v>
      </c>
      <c r="J70" s="224"/>
      <c r="K70" s="225"/>
      <c r="L70" s="224">
        <f t="shared" si="18"/>
        <v>1999</v>
      </c>
      <c r="M70" s="229">
        <f t="shared" si="19"/>
        <v>1.1670835417708854</v>
      </c>
      <c r="N70" s="228">
        <v>16023</v>
      </c>
      <c r="O70" s="225">
        <v>17116</v>
      </c>
      <c r="P70" s="224">
        <v>209</v>
      </c>
      <c r="Q70" s="225">
        <v>324</v>
      </c>
      <c r="R70" s="224">
        <f t="shared" si="20"/>
        <v>33672</v>
      </c>
      <c r="S70" s="227">
        <f t="shared" si="21"/>
        <v>0.004626987600492215</v>
      </c>
      <c r="T70" s="226">
        <v>7528</v>
      </c>
      <c r="U70" s="225">
        <v>8554</v>
      </c>
      <c r="V70" s="224">
        <v>1044</v>
      </c>
      <c r="W70" s="225">
        <v>1185</v>
      </c>
      <c r="X70" s="224">
        <f t="shared" si="22"/>
        <v>18311</v>
      </c>
      <c r="Y70" s="223">
        <f t="shared" si="23"/>
        <v>0.838894653486975</v>
      </c>
    </row>
    <row r="71" spans="1:25" s="215" customFormat="1" ht="19.5" customHeight="1">
      <c r="A71" s="230" t="s">
        <v>314</v>
      </c>
      <c r="B71" s="228">
        <v>1704</v>
      </c>
      <c r="C71" s="225">
        <v>2199</v>
      </c>
      <c r="D71" s="224">
        <v>3</v>
      </c>
      <c r="E71" s="225">
        <v>0</v>
      </c>
      <c r="F71" s="224">
        <f t="shared" si="16"/>
        <v>3906</v>
      </c>
      <c r="G71" s="227">
        <f t="shared" si="17"/>
        <v>0.0046580962148496195</v>
      </c>
      <c r="H71" s="228">
        <v>1315</v>
      </c>
      <c r="I71" s="225">
        <v>1905</v>
      </c>
      <c r="J71" s="224"/>
      <c r="K71" s="225"/>
      <c r="L71" s="224">
        <f t="shared" si="18"/>
        <v>3220</v>
      </c>
      <c r="M71" s="229">
        <f t="shared" si="19"/>
        <v>0.21304347826086967</v>
      </c>
      <c r="N71" s="228">
        <v>13219</v>
      </c>
      <c r="O71" s="225">
        <v>18629</v>
      </c>
      <c r="P71" s="224">
        <v>23</v>
      </c>
      <c r="Q71" s="225"/>
      <c r="R71" s="224">
        <f t="shared" si="20"/>
        <v>31871</v>
      </c>
      <c r="S71" s="227">
        <f t="shared" si="21"/>
        <v>0.004379505874770949</v>
      </c>
      <c r="T71" s="226">
        <v>12148</v>
      </c>
      <c r="U71" s="225">
        <v>16821</v>
      </c>
      <c r="V71" s="224"/>
      <c r="W71" s="225"/>
      <c r="X71" s="224">
        <f t="shared" si="22"/>
        <v>28969</v>
      </c>
      <c r="Y71" s="223">
        <f t="shared" si="23"/>
        <v>0.10017605026062348</v>
      </c>
    </row>
    <row r="72" spans="1:25" s="215" customFormat="1" ht="19.5" customHeight="1">
      <c r="A72" s="230" t="s">
        <v>315</v>
      </c>
      <c r="B72" s="228">
        <v>1560</v>
      </c>
      <c r="C72" s="225">
        <v>1528</v>
      </c>
      <c r="D72" s="224">
        <v>0</v>
      </c>
      <c r="E72" s="225">
        <v>0</v>
      </c>
      <c r="F72" s="224">
        <f t="shared" si="16"/>
        <v>3088</v>
      </c>
      <c r="G72" s="227">
        <f t="shared" si="17"/>
        <v>0.0036825911703675437</v>
      </c>
      <c r="H72" s="228">
        <v>1438</v>
      </c>
      <c r="I72" s="225">
        <v>1281</v>
      </c>
      <c r="J72" s="224">
        <v>2</v>
      </c>
      <c r="K72" s="225"/>
      <c r="L72" s="224">
        <f t="shared" si="18"/>
        <v>2721</v>
      </c>
      <c r="M72" s="229">
        <f t="shared" si="19"/>
        <v>0.13487688349871374</v>
      </c>
      <c r="N72" s="228">
        <v>14821</v>
      </c>
      <c r="O72" s="225">
        <v>14241</v>
      </c>
      <c r="P72" s="224"/>
      <c r="Q72" s="225"/>
      <c r="R72" s="224">
        <f t="shared" si="20"/>
        <v>29062</v>
      </c>
      <c r="S72" s="227">
        <f t="shared" si="21"/>
        <v>0.003993511334209573</v>
      </c>
      <c r="T72" s="226">
        <v>13676</v>
      </c>
      <c r="U72" s="225">
        <v>12753</v>
      </c>
      <c r="V72" s="224">
        <v>2</v>
      </c>
      <c r="W72" s="225">
        <v>3</v>
      </c>
      <c r="X72" s="224">
        <f t="shared" si="22"/>
        <v>26434</v>
      </c>
      <c r="Y72" s="223">
        <f t="shared" si="23"/>
        <v>0.09941741696300221</v>
      </c>
    </row>
    <row r="73" spans="1:25" s="215" customFormat="1" ht="19.5" customHeight="1" thickBot="1">
      <c r="A73" s="230" t="s">
        <v>259</v>
      </c>
      <c r="B73" s="228">
        <v>34939</v>
      </c>
      <c r="C73" s="225">
        <v>31169</v>
      </c>
      <c r="D73" s="224">
        <v>9</v>
      </c>
      <c r="E73" s="225">
        <v>6</v>
      </c>
      <c r="F73" s="224">
        <f t="shared" si="16"/>
        <v>66123</v>
      </c>
      <c r="G73" s="227">
        <f t="shared" si="17"/>
        <v>0.07885491449424</v>
      </c>
      <c r="H73" s="228">
        <v>17471</v>
      </c>
      <c r="I73" s="225">
        <v>14772</v>
      </c>
      <c r="J73" s="224">
        <v>564</v>
      </c>
      <c r="K73" s="225">
        <v>516</v>
      </c>
      <c r="L73" s="224">
        <f t="shared" si="18"/>
        <v>33323</v>
      </c>
      <c r="M73" s="229">
        <f t="shared" si="19"/>
        <v>0.9843051345917235</v>
      </c>
      <c r="N73" s="228">
        <v>238017</v>
      </c>
      <c r="O73" s="225">
        <v>201427</v>
      </c>
      <c r="P73" s="224">
        <v>5378</v>
      </c>
      <c r="Q73" s="225">
        <v>5466</v>
      </c>
      <c r="R73" s="224">
        <f t="shared" si="20"/>
        <v>450288</v>
      </c>
      <c r="S73" s="227">
        <f t="shared" si="21"/>
        <v>0.06187565314357444</v>
      </c>
      <c r="T73" s="226">
        <v>146842</v>
      </c>
      <c r="U73" s="225">
        <v>125307</v>
      </c>
      <c r="V73" s="224">
        <v>7771</v>
      </c>
      <c r="W73" s="225">
        <v>8129</v>
      </c>
      <c r="X73" s="224">
        <f t="shared" si="22"/>
        <v>288049</v>
      </c>
      <c r="Y73" s="223">
        <f t="shared" si="23"/>
        <v>0.5632340330985353</v>
      </c>
    </row>
    <row r="74" spans="1:25" s="231" customFormat="1" ht="19.5" customHeight="1">
      <c r="A74" s="238" t="s">
        <v>57</v>
      </c>
      <c r="B74" s="235">
        <f>SUM(B75:B80)</f>
        <v>13167</v>
      </c>
      <c r="C74" s="234">
        <f>SUM(C75:C80)</f>
        <v>12770</v>
      </c>
      <c r="D74" s="233">
        <f>SUM(D75:D80)</f>
        <v>4</v>
      </c>
      <c r="E74" s="234">
        <f>SUM(E75:E80)</f>
        <v>2</v>
      </c>
      <c r="F74" s="233">
        <f t="shared" si="16"/>
        <v>25943</v>
      </c>
      <c r="G74" s="236">
        <f t="shared" si="17"/>
        <v>0.030938297517113078</v>
      </c>
      <c r="H74" s="235">
        <f>SUM(H75:H80)</f>
        <v>7256</v>
      </c>
      <c r="I74" s="234">
        <f>SUM(I75:I80)</f>
        <v>7290</v>
      </c>
      <c r="J74" s="233">
        <f>SUM(J75:J80)</f>
        <v>7</v>
      </c>
      <c r="K74" s="234">
        <f>SUM(K75:K80)</f>
        <v>5</v>
      </c>
      <c r="L74" s="233">
        <f t="shared" si="18"/>
        <v>14558</v>
      </c>
      <c r="M74" s="237">
        <f t="shared" si="19"/>
        <v>0.7820442368457206</v>
      </c>
      <c r="N74" s="235">
        <f>SUM(N75:N80)</f>
        <v>81151</v>
      </c>
      <c r="O74" s="234">
        <f>SUM(O75:O80)</f>
        <v>82113</v>
      </c>
      <c r="P74" s="233">
        <f>SUM(P75:P80)</f>
        <v>1072</v>
      </c>
      <c r="Q74" s="234">
        <f>SUM(Q75:Q80)</f>
        <v>821</v>
      </c>
      <c r="R74" s="233">
        <f t="shared" si="20"/>
        <v>165157</v>
      </c>
      <c r="S74" s="236">
        <f t="shared" si="21"/>
        <v>0.022694802540226086</v>
      </c>
      <c r="T74" s="235">
        <f>SUM(T75:T80)</f>
        <v>66358</v>
      </c>
      <c r="U74" s="234">
        <f>SUM(U75:U80)</f>
        <v>66218</v>
      </c>
      <c r="V74" s="233">
        <f>SUM(V75:V80)</f>
        <v>624</v>
      </c>
      <c r="W74" s="234">
        <f>SUM(W75:W80)</f>
        <v>718</v>
      </c>
      <c r="X74" s="233">
        <f t="shared" si="22"/>
        <v>133918</v>
      </c>
      <c r="Y74" s="232">
        <f t="shared" si="23"/>
        <v>0.23326961274809954</v>
      </c>
    </row>
    <row r="75" spans="1:25" ht="19.5" customHeight="1">
      <c r="A75" s="230" t="s">
        <v>316</v>
      </c>
      <c r="B75" s="228">
        <v>4998</v>
      </c>
      <c r="C75" s="225">
        <v>5021</v>
      </c>
      <c r="D75" s="224">
        <v>0</v>
      </c>
      <c r="E75" s="225">
        <v>0</v>
      </c>
      <c r="F75" s="224">
        <f t="shared" si="16"/>
        <v>10019</v>
      </c>
      <c r="G75" s="227">
        <f t="shared" si="17"/>
        <v>0.011948147971474228</v>
      </c>
      <c r="H75" s="228">
        <v>1248</v>
      </c>
      <c r="I75" s="225">
        <v>1321</v>
      </c>
      <c r="J75" s="224"/>
      <c r="K75" s="225"/>
      <c r="L75" s="224">
        <f t="shared" si="18"/>
        <v>2569</v>
      </c>
      <c r="M75" s="229">
        <f t="shared" si="19"/>
        <v>2.8999610743479955</v>
      </c>
      <c r="N75" s="228">
        <v>20247</v>
      </c>
      <c r="O75" s="225">
        <v>21959</v>
      </c>
      <c r="P75" s="224">
        <v>7</v>
      </c>
      <c r="Q75" s="225">
        <v>10</v>
      </c>
      <c r="R75" s="224">
        <f t="shared" si="20"/>
        <v>42223</v>
      </c>
      <c r="S75" s="227">
        <f t="shared" si="21"/>
        <v>0.0058020104970177835</v>
      </c>
      <c r="T75" s="226">
        <v>11127</v>
      </c>
      <c r="U75" s="225">
        <v>11370</v>
      </c>
      <c r="V75" s="224">
        <v>348</v>
      </c>
      <c r="W75" s="225">
        <v>366</v>
      </c>
      <c r="X75" s="224">
        <f t="shared" si="22"/>
        <v>23211</v>
      </c>
      <c r="Y75" s="223">
        <f t="shared" si="23"/>
        <v>0.8190943948989704</v>
      </c>
    </row>
    <row r="76" spans="1:25" ht="19.5" customHeight="1">
      <c r="A76" s="230" t="s">
        <v>317</v>
      </c>
      <c r="B76" s="228">
        <v>3292</v>
      </c>
      <c r="C76" s="225">
        <v>3329</v>
      </c>
      <c r="D76" s="224">
        <v>0</v>
      </c>
      <c r="E76" s="225">
        <v>2</v>
      </c>
      <c r="F76" s="224">
        <f>SUM(B76:E76)</f>
        <v>6623</v>
      </c>
      <c r="G76" s="227">
        <f>F76/$F$9</f>
        <v>0.00789825172323324</v>
      </c>
      <c r="H76" s="228">
        <v>1019</v>
      </c>
      <c r="I76" s="225">
        <v>1035</v>
      </c>
      <c r="J76" s="224"/>
      <c r="K76" s="225"/>
      <c r="L76" s="224">
        <f>SUM(H76:K76)</f>
        <v>2054</v>
      </c>
      <c r="M76" s="229">
        <f>IF(ISERROR(F76/L76-1),"         /0",(F76/L76-1))</f>
        <v>2.22444011684518</v>
      </c>
      <c r="N76" s="228">
        <v>12441</v>
      </c>
      <c r="O76" s="225">
        <v>12758</v>
      </c>
      <c r="P76" s="224">
        <v>277</v>
      </c>
      <c r="Q76" s="225">
        <v>268</v>
      </c>
      <c r="R76" s="224">
        <f>SUM(N76:Q76)</f>
        <v>25744</v>
      </c>
      <c r="S76" s="227">
        <f>R76/$R$9</f>
        <v>0.0035375733186942143</v>
      </c>
      <c r="T76" s="226">
        <v>10316</v>
      </c>
      <c r="U76" s="225">
        <v>10350</v>
      </c>
      <c r="V76" s="224">
        <v>18</v>
      </c>
      <c r="W76" s="225">
        <v>18</v>
      </c>
      <c r="X76" s="224">
        <f>SUM(T76:W76)</f>
        <v>20702</v>
      </c>
      <c r="Y76" s="223">
        <f>IF(ISERROR(R76/X76-1),"         /0",(R76/X76-1))</f>
        <v>0.24355134769587483</v>
      </c>
    </row>
    <row r="77" spans="1:25" ht="19.5" customHeight="1">
      <c r="A77" s="230" t="s">
        <v>318</v>
      </c>
      <c r="B77" s="228">
        <v>2491</v>
      </c>
      <c r="C77" s="225">
        <v>1983</v>
      </c>
      <c r="D77" s="224">
        <v>0</v>
      </c>
      <c r="E77" s="225">
        <v>0</v>
      </c>
      <c r="F77" s="224">
        <f>SUM(B77:E77)</f>
        <v>4474</v>
      </c>
      <c r="G77" s="227">
        <f>F77/$F$9</f>
        <v>0.005335464020798054</v>
      </c>
      <c r="H77" s="228">
        <v>2429</v>
      </c>
      <c r="I77" s="225">
        <v>2091</v>
      </c>
      <c r="J77" s="224"/>
      <c r="K77" s="225"/>
      <c r="L77" s="224">
        <f>SUM(H77:K77)</f>
        <v>4520</v>
      </c>
      <c r="M77" s="229">
        <f>IF(ISERROR(F77/L77-1),"         /0",(F77/L77-1))</f>
        <v>-0.01017699115044246</v>
      </c>
      <c r="N77" s="228">
        <v>18798</v>
      </c>
      <c r="O77" s="225">
        <v>18283</v>
      </c>
      <c r="P77" s="224">
        <v>714</v>
      </c>
      <c r="Q77" s="225">
        <v>495</v>
      </c>
      <c r="R77" s="224">
        <f>SUM(N77:Q77)</f>
        <v>38290</v>
      </c>
      <c r="S77" s="227">
        <f>R77/$R$9</f>
        <v>0.005261563174829144</v>
      </c>
      <c r="T77" s="226">
        <v>15820</v>
      </c>
      <c r="U77" s="225">
        <v>17067</v>
      </c>
      <c r="V77" s="224">
        <v>148</v>
      </c>
      <c r="W77" s="225">
        <v>263</v>
      </c>
      <c r="X77" s="224">
        <f>SUM(T77:W77)</f>
        <v>33298</v>
      </c>
      <c r="Y77" s="223">
        <f>IF(ISERROR(R77/X77-1),"         /0",(R77/X77-1))</f>
        <v>0.1499189140488919</v>
      </c>
    </row>
    <row r="78" spans="1:25" ht="19.5" customHeight="1">
      <c r="A78" s="230" t="s">
        <v>319</v>
      </c>
      <c r="B78" s="228">
        <v>410</v>
      </c>
      <c r="C78" s="225">
        <v>616</v>
      </c>
      <c r="D78" s="224">
        <v>0</v>
      </c>
      <c r="E78" s="225">
        <v>0</v>
      </c>
      <c r="F78" s="224">
        <f>SUM(B78:E78)</f>
        <v>1026</v>
      </c>
      <c r="G78" s="227">
        <f>F78/$F$9</f>
        <v>0.001223555226942066</v>
      </c>
      <c r="H78" s="228">
        <v>529</v>
      </c>
      <c r="I78" s="225">
        <v>785</v>
      </c>
      <c r="J78" s="224">
        <v>2</v>
      </c>
      <c r="K78" s="225"/>
      <c r="L78" s="224">
        <f>SUM(H78:K78)</f>
        <v>1316</v>
      </c>
      <c r="M78" s="229">
        <f>IF(ISERROR(F78/L78-1),"         /0",(F78/L78-1))</f>
        <v>-0.22036474164133735</v>
      </c>
      <c r="N78" s="228">
        <v>4980</v>
      </c>
      <c r="O78" s="225">
        <v>6967</v>
      </c>
      <c r="P78" s="224">
        <v>0</v>
      </c>
      <c r="Q78" s="225"/>
      <c r="R78" s="224">
        <f>SUM(N78:Q78)</f>
        <v>11947</v>
      </c>
      <c r="S78" s="227">
        <f>R78/$R$9</f>
        <v>0.0016416791655702214</v>
      </c>
      <c r="T78" s="226">
        <v>5463</v>
      </c>
      <c r="U78" s="225">
        <v>7684</v>
      </c>
      <c r="V78" s="224">
        <v>13</v>
      </c>
      <c r="W78" s="225">
        <v>3</v>
      </c>
      <c r="X78" s="224">
        <f>SUM(T78:W78)</f>
        <v>13163</v>
      </c>
      <c r="Y78" s="223">
        <f>IF(ISERROR(R78/X78-1),"         /0",(R78/X78-1))</f>
        <v>-0.09238015649927833</v>
      </c>
    </row>
    <row r="79" spans="1:25" ht="19.5" customHeight="1">
      <c r="A79" s="230" t="s">
        <v>320</v>
      </c>
      <c r="B79" s="228">
        <v>294</v>
      </c>
      <c r="C79" s="225">
        <v>295</v>
      </c>
      <c r="D79" s="224">
        <v>0</v>
      </c>
      <c r="E79" s="225">
        <v>0</v>
      </c>
      <c r="F79" s="224">
        <f t="shared" si="16"/>
        <v>589</v>
      </c>
      <c r="G79" s="227">
        <f t="shared" si="17"/>
        <v>0.0007024113339852601</v>
      </c>
      <c r="H79" s="228">
        <v>244</v>
      </c>
      <c r="I79" s="225">
        <v>222</v>
      </c>
      <c r="J79" s="224">
        <v>2</v>
      </c>
      <c r="K79" s="225"/>
      <c r="L79" s="224">
        <f t="shared" si="18"/>
        <v>468</v>
      </c>
      <c r="M79" s="229">
        <f t="shared" si="19"/>
        <v>0.2585470085470085</v>
      </c>
      <c r="N79" s="228">
        <v>4006</v>
      </c>
      <c r="O79" s="225">
        <v>3992</v>
      </c>
      <c r="P79" s="224"/>
      <c r="Q79" s="225"/>
      <c r="R79" s="224">
        <f t="shared" si="20"/>
        <v>7998</v>
      </c>
      <c r="S79" s="227">
        <f t="shared" si="21"/>
        <v>0.0010990332272730083</v>
      </c>
      <c r="T79" s="226">
        <v>2750</v>
      </c>
      <c r="U79" s="225">
        <v>2415</v>
      </c>
      <c r="V79" s="224">
        <v>10</v>
      </c>
      <c r="W79" s="225">
        <v>17</v>
      </c>
      <c r="X79" s="224">
        <f t="shared" si="22"/>
        <v>5192</v>
      </c>
      <c r="Y79" s="223">
        <f t="shared" si="23"/>
        <v>0.5404468412942989</v>
      </c>
    </row>
    <row r="80" spans="1:25" ht="19.5" customHeight="1" thickBot="1">
      <c r="A80" s="230" t="s">
        <v>259</v>
      </c>
      <c r="B80" s="228">
        <v>1682</v>
      </c>
      <c r="C80" s="225">
        <v>1526</v>
      </c>
      <c r="D80" s="224">
        <v>4</v>
      </c>
      <c r="E80" s="225">
        <v>0</v>
      </c>
      <c r="F80" s="224">
        <f>SUM(B80:E80)</f>
        <v>3212</v>
      </c>
      <c r="G80" s="227">
        <f>F80/$F$9</f>
        <v>0.00383046724068023</v>
      </c>
      <c r="H80" s="228">
        <v>1787</v>
      </c>
      <c r="I80" s="225">
        <v>1836</v>
      </c>
      <c r="J80" s="224">
        <v>3</v>
      </c>
      <c r="K80" s="225">
        <v>5</v>
      </c>
      <c r="L80" s="224">
        <f>SUM(H80:K80)</f>
        <v>3631</v>
      </c>
      <c r="M80" s="229">
        <f>IF(ISERROR(F80/L80-1),"         /0",(F80/L80-1))</f>
        <v>-0.11539520793169922</v>
      </c>
      <c r="N80" s="228">
        <v>20679</v>
      </c>
      <c r="O80" s="225">
        <v>18154</v>
      </c>
      <c r="P80" s="224">
        <v>74</v>
      </c>
      <c r="Q80" s="225">
        <v>48</v>
      </c>
      <c r="R80" s="224">
        <f>SUM(N80:Q80)</f>
        <v>38955</v>
      </c>
      <c r="S80" s="227">
        <f>R80/$R$9</f>
        <v>0.005352943156841716</v>
      </c>
      <c r="T80" s="226">
        <v>20882</v>
      </c>
      <c r="U80" s="225">
        <v>17332</v>
      </c>
      <c r="V80" s="224">
        <v>87</v>
      </c>
      <c r="W80" s="225">
        <v>51</v>
      </c>
      <c r="X80" s="224">
        <f t="shared" si="22"/>
        <v>38352</v>
      </c>
      <c r="Y80" s="223">
        <f>IF(ISERROR(R80/X80-1),"         /0",(R80/X80-1))</f>
        <v>0.015722778473091337</v>
      </c>
    </row>
    <row r="81" spans="1:25" s="215" customFormat="1" ht="19.5" customHeight="1" thickBot="1">
      <c r="A81" s="222" t="s">
        <v>56</v>
      </c>
      <c r="B81" s="219">
        <v>1682</v>
      </c>
      <c r="C81" s="218">
        <v>417</v>
      </c>
      <c r="D81" s="217">
        <v>3</v>
      </c>
      <c r="E81" s="218">
        <v>3</v>
      </c>
      <c r="F81" s="217">
        <f>SUM(B81:E81)</f>
        <v>2105</v>
      </c>
      <c r="G81" s="220">
        <f>F81/$F$9</f>
        <v>0.002510315548453264</v>
      </c>
      <c r="H81" s="219">
        <v>1462</v>
      </c>
      <c r="I81" s="218">
        <v>269</v>
      </c>
      <c r="J81" s="217"/>
      <c r="K81" s="218"/>
      <c r="L81" s="217">
        <f>SUM(H81:K81)</f>
        <v>1731</v>
      </c>
      <c r="M81" s="221">
        <f>IF(ISERROR(F81/L81-1),"         /0",(F81/L81-1))</f>
        <v>0.21606008087810524</v>
      </c>
      <c r="N81" s="219">
        <v>16398</v>
      </c>
      <c r="O81" s="218">
        <v>5212</v>
      </c>
      <c r="P81" s="217">
        <v>80</v>
      </c>
      <c r="Q81" s="218">
        <v>77</v>
      </c>
      <c r="R81" s="217">
        <f>SUM(N81:Q81)</f>
        <v>21767</v>
      </c>
      <c r="S81" s="220">
        <f>R81/$R$9</f>
        <v>0.0029910798022069985</v>
      </c>
      <c r="T81" s="219">
        <v>11839</v>
      </c>
      <c r="U81" s="218">
        <v>2385</v>
      </c>
      <c r="V81" s="217">
        <v>22</v>
      </c>
      <c r="W81" s="218">
        <v>15</v>
      </c>
      <c r="X81" s="217">
        <f>SUM(T81:W81)</f>
        <v>14261</v>
      </c>
      <c r="Y81" s="216">
        <f>IF(ISERROR(R81/X81-1),"         /0",(R81/X81-1))</f>
        <v>0.5263305518547086</v>
      </c>
    </row>
    <row r="82" ht="15" thickTop="1">
      <c r="A82" s="89" t="s">
        <v>43</v>
      </c>
    </row>
    <row r="83" ht="14.25">
      <c r="A83" s="89" t="s">
        <v>55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82:Y65536 M82:M65536 Y3 M3 M5:M8 Y5:Y8">
    <cfRule type="cellIs" priority="1" dxfId="93" operator="lessThan" stopIfTrue="1">
      <formula>0</formula>
    </cfRule>
  </conditionalFormatting>
  <conditionalFormatting sqref="Y9:Y81 M9:M81">
    <cfRule type="cellIs" priority="2" dxfId="93" operator="lessThan" stopIfTrue="1">
      <formula>0</formula>
    </cfRule>
    <cfRule type="cellIs" priority="3" dxfId="95" operator="greaterThanOrEqual" stopIfTrue="1">
      <formula>0</formula>
    </cfRule>
  </conditionalFormatting>
  <hyperlinks>
    <hyperlink ref="X1:Y1" location="INDICE!A1" display="Volver al Indice"/>
  </hyperlinks>
  <printOptions/>
  <pageMargins left="0.7086614173228347" right="0.7086614173228347" top="0.35433070866141736" bottom="0.15748031496062992" header="0.31496062992125984" footer="0.11811023622047245"/>
  <pageSetup horizontalDpi="600" verticalDpi="600" orientation="landscape" scale="4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0"/>
  </sheetPr>
  <dimension ref="A1:Y49"/>
  <sheetViews>
    <sheetView showGridLines="0" zoomScale="80" zoomScaleNormal="80" zoomScalePageLayoutView="0" workbookViewId="0" topLeftCell="A1">
      <selection activeCell="T47" sqref="T47:W47"/>
    </sheetView>
  </sheetViews>
  <sheetFormatPr defaultColWidth="8.00390625" defaultRowHeight="15"/>
  <cols>
    <col min="1" max="1" width="19.7109375" style="123" customWidth="1"/>
    <col min="2" max="2" width="9.28125" style="123" bestFit="1" customWidth="1"/>
    <col min="3" max="3" width="10.7109375" style="123" customWidth="1"/>
    <col min="4" max="4" width="8.00390625" style="123" bestFit="1" customWidth="1"/>
    <col min="5" max="5" width="10.8515625" style="123" customWidth="1"/>
    <col min="6" max="6" width="11.140625" style="123" customWidth="1"/>
    <col min="7" max="7" width="10.00390625" style="123" bestFit="1" customWidth="1"/>
    <col min="8" max="8" width="10.28125" style="123" customWidth="1"/>
    <col min="9" max="9" width="10.8515625" style="123" customWidth="1"/>
    <col min="10" max="10" width="8.7109375" style="123" customWidth="1"/>
    <col min="11" max="11" width="9.7109375" style="123" bestFit="1" customWidth="1"/>
    <col min="12" max="12" width="11.00390625" style="123" customWidth="1"/>
    <col min="13" max="13" width="10.7109375" style="123" bestFit="1" customWidth="1"/>
    <col min="14" max="14" width="12.28125" style="123" customWidth="1"/>
    <col min="15" max="15" width="11.140625" style="123" bestFit="1" customWidth="1"/>
    <col min="16" max="16" width="10.00390625" style="123" customWidth="1"/>
    <col min="17" max="17" width="10.8515625" style="123" customWidth="1"/>
    <col min="18" max="18" width="12.28125" style="123" customWidth="1"/>
    <col min="19" max="19" width="11.28125" style="123" bestFit="1" customWidth="1"/>
    <col min="20" max="21" width="12.28125" style="123" customWidth="1"/>
    <col min="22" max="22" width="10.8515625" style="123" customWidth="1"/>
    <col min="23" max="23" width="11.00390625" style="123" customWidth="1"/>
    <col min="24" max="24" width="12.7109375" style="123" bestFit="1" customWidth="1"/>
    <col min="25" max="25" width="9.8515625" style="123" bestFit="1" customWidth="1"/>
    <col min="26" max="16384" width="8.00390625" style="123" customWidth="1"/>
  </cols>
  <sheetData>
    <row r="1" spans="24:25" ht="18.75" thickBot="1">
      <c r="X1" s="581" t="s">
        <v>28</v>
      </c>
      <c r="Y1" s="582"/>
    </row>
    <row r="2" ht="5.25" customHeight="1" thickBot="1"/>
    <row r="3" spans="1:25" ht="24" customHeight="1" thickTop="1">
      <c r="A3" s="639" t="s">
        <v>66</v>
      </c>
      <c r="B3" s="640"/>
      <c r="C3" s="640"/>
      <c r="D3" s="640"/>
      <c r="E3" s="640"/>
      <c r="F3" s="640"/>
      <c r="G3" s="640"/>
      <c r="H3" s="640"/>
      <c r="I3" s="640"/>
      <c r="J3" s="640"/>
      <c r="K3" s="640"/>
      <c r="L3" s="640"/>
      <c r="M3" s="640"/>
      <c r="N3" s="640"/>
      <c r="O3" s="640"/>
      <c r="P3" s="640"/>
      <c r="Q3" s="640"/>
      <c r="R3" s="640"/>
      <c r="S3" s="640"/>
      <c r="T3" s="640"/>
      <c r="U3" s="640"/>
      <c r="V3" s="640"/>
      <c r="W3" s="640"/>
      <c r="X3" s="640"/>
      <c r="Y3" s="641"/>
    </row>
    <row r="4" spans="1:25" ht="21" customHeight="1" thickBot="1">
      <c r="A4" s="650" t="s">
        <v>65</v>
      </c>
      <c r="B4" s="651"/>
      <c r="C4" s="651"/>
      <c r="D4" s="651"/>
      <c r="E4" s="651"/>
      <c r="F4" s="651"/>
      <c r="G4" s="651"/>
      <c r="H4" s="651"/>
      <c r="I4" s="651"/>
      <c r="J4" s="651"/>
      <c r="K4" s="651"/>
      <c r="L4" s="651"/>
      <c r="M4" s="651"/>
      <c r="N4" s="651"/>
      <c r="O4" s="651"/>
      <c r="P4" s="651"/>
      <c r="Q4" s="651"/>
      <c r="R4" s="651"/>
      <c r="S4" s="651"/>
      <c r="T4" s="651"/>
      <c r="U4" s="651"/>
      <c r="V4" s="651"/>
      <c r="W4" s="651"/>
      <c r="X4" s="651"/>
      <c r="Y4" s="652"/>
    </row>
    <row r="5" spans="1:25" s="265" customFormat="1" ht="17.25" customHeight="1" thickBot="1" thickTop="1">
      <c r="A5" s="586" t="s">
        <v>64</v>
      </c>
      <c r="B5" s="656" t="s">
        <v>36</v>
      </c>
      <c r="C5" s="657"/>
      <c r="D5" s="657"/>
      <c r="E5" s="657"/>
      <c r="F5" s="657"/>
      <c r="G5" s="657"/>
      <c r="H5" s="657"/>
      <c r="I5" s="657"/>
      <c r="J5" s="658"/>
      <c r="K5" s="658"/>
      <c r="L5" s="658"/>
      <c r="M5" s="659"/>
      <c r="N5" s="656" t="s">
        <v>35</v>
      </c>
      <c r="O5" s="657"/>
      <c r="P5" s="657"/>
      <c r="Q5" s="657"/>
      <c r="R5" s="657"/>
      <c r="S5" s="657"/>
      <c r="T5" s="657"/>
      <c r="U5" s="657"/>
      <c r="V5" s="657"/>
      <c r="W5" s="657"/>
      <c r="X5" s="657"/>
      <c r="Y5" s="660"/>
    </row>
    <row r="6" spans="1:25" s="163" customFormat="1" ht="26.25" customHeight="1">
      <c r="A6" s="587"/>
      <c r="B6" s="645" t="s">
        <v>154</v>
      </c>
      <c r="C6" s="646"/>
      <c r="D6" s="646"/>
      <c r="E6" s="646"/>
      <c r="F6" s="646"/>
      <c r="G6" s="642" t="s">
        <v>34</v>
      </c>
      <c r="H6" s="645" t="s">
        <v>155</v>
      </c>
      <c r="I6" s="646"/>
      <c r="J6" s="646"/>
      <c r="K6" s="646"/>
      <c r="L6" s="646"/>
      <c r="M6" s="653" t="s">
        <v>33</v>
      </c>
      <c r="N6" s="645" t="s">
        <v>156</v>
      </c>
      <c r="O6" s="646"/>
      <c r="P6" s="646"/>
      <c r="Q6" s="646"/>
      <c r="R6" s="646"/>
      <c r="S6" s="642" t="s">
        <v>34</v>
      </c>
      <c r="T6" s="645" t="s">
        <v>157</v>
      </c>
      <c r="U6" s="646"/>
      <c r="V6" s="646"/>
      <c r="W6" s="646"/>
      <c r="X6" s="646"/>
      <c r="Y6" s="647" t="s">
        <v>33</v>
      </c>
    </row>
    <row r="7" spans="1:25" s="163" customFormat="1" ht="26.25" customHeight="1">
      <c r="A7" s="588"/>
      <c r="B7" s="634" t="s">
        <v>22</v>
      </c>
      <c r="C7" s="635"/>
      <c r="D7" s="636" t="s">
        <v>21</v>
      </c>
      <c r="E7" s="635"/>
      <c r="F7" s="637" t="s">
        <v>17</v>
      </c>
      <c r="G7" s="643"/>
      <c r="H7" s="634" t="s">
        <v>22</v>
      </c>
      <c r="I7" s="635"/>
      <c r="J7" s="636" t="s">
        <v>21</v>
      </c>
      <c r="K7" s="635"/>
      <c r="L7" s="637" t="s">
        <v>17</v>
      </c>
      <c r="M7" s="654"/>
      <c r="N7" s="634" t="s">
        <v>22</v>
      </c>
      <c r="O7" s="635"/>
      <c r="P7" s="636" t="s">
        <v>21</v>
      </c>
      <c r="Q7" s="635"/>
      <c r="R7" s="637" t="s">
        <v>17</v>
      </c>
      <c r="S7" s="643"/>
      <c r="T7" s="634" t="s">
        <v>22</v>
      </c>
      <c r="U7" s="635"/>
      <c r="V7" s="636" t="s">
        <v>21</v>
      </c>
      <c r="W7" s="635"/>
      <c r="X7" s="637" t="s">
        <v>17</v>
      </c>
      <c r="Y7" s="648"/>
    </row>
    <row r="8" spans="1:25" s="261" customFormat="1" ht="15" thickBot="1">
      <c r="A8" s="589"/>
      <c r="B8" s="264" t="s">
        <v>19</v>
      </c>
      <c r="C8" s="262" t="s">
        <v>18</v>
      </c>
      <c r="D8" s="263" t="s">
        <v>19</v>
      </c>
      <c r="E8" s="262" t="s">
        <v>18</v>
      </c>
      <c r="F8" s="638"/>
      <c r="G8" s="644"/>
      <c r="H8" s="264" t="s">
        <v>19</v>
      </c>
      <c r="I8" s="262" t="s">
        <v>18</v>
      </c>
      <c r="J8" s="263" t="s">
        <v>19</v>
      </c>
      <c r="K8" s="262" t="s">
        <v>18</v>
      </c>
      <c r="L8" s="638"/>
      <c r="M8" s="655"/>
      <c r="N8" s="264" t="s">
        <v>19</v>
      </c>
      <c r="O8" s="262" t="s">
        <v>18</v>
      </c>
      <c r="P8" s="263" t="s">
        <v>19</v>
      </c>
      <c r="Q8" s="262" t="s">
        <v>18</v>
      </c>
      <c r="R8" s="638"/>
      <c r="S8" s="644"/>
      <c r="T8" s="264" t="s">
        <v>19</v>
      </c>
      <c r="U8" s="262" t="s">
        <v>18</v>
      </c>
      <c r="V8" s="263" t="s">
        <v>19</v>
      </c>
      <c r="W8" s="262" t="s">
        <v>18</v>
      </c>
      <c r="X8" s="638"/>
      <c r="Y8" s="649"/>
    </row>
    <row r="9" spans="1:25" s="152" customFormat="1" ht="18" customHeight="1" thickBot="1" thickTop="1">
      <c r="A9" s="303" t="s">
        <v>24</v>
      </c>
      <c r="B9" s="300">
        <f>B10+B14+B25+B33+B43+B47</f>
        <v>430556</v>
      </c>
      <c r="C9" s="299">
        <f>C10+C14+C25+C33+C43+C47</f>
        <v>401864</v>
      </c>
      <c r="D9" s="298">
        <f>D10+D14+D25+D33+D43+D47</f>
        <v>3061</v>
      </c>
      <c r="E9" s="297">
        <f>E10+E14+E25+E33+E43+E47</f>
        <v>3059</v>
      </c>
      <c r="F9" s="296">
        <f aca="true" t="shared" si="0" ref="F9:F47">SUM(B9:E9)</f>
        <v>838540</v>
      </c>
      <c r="G9" s="301">
        <f aca="true" t="shared" si="1" ref="G9:G47">F9/$F$9</f>
        <v>1</v>
      </c>
      <c r="H9" s="300">
        <f>H10+H14+H25+H33+H43+H47</f>
        <v>364167</v>
      </c>
      <c r="I9" s="299">
        <f>I10+I14+I25+I33+I43+I47</f>
        <v>335315</v>
      </c>
      <c r="J9" s="298">
        <f>J10+J14+J25+J33+J43+J47</f>
        <v>3643</v>
      </c>
      <c r="K9" s="297">
        <f>K10+K14+K25+K33+K43+K47</f>
        <v>3215</v>
      </c>
      <c r="L9" s="296">
        <f aca="true" t="shared" si="2" ref="L9:L47">SUM(H9:K9)</f>
        <v>706340</v>
      </c>
      <c r="M9" s="302">
        <f aca="true" t="shared" si="3" ref="M9:M47">IF(ISERROR(F9/L9-1),"         /0",(F9/L9-1))</f>
        <v>0.18716198997649847</v>
      </c>
      <c r="N9" s="300">
        <f>N10+N14+N25+N33+N43+N47</f>
        <v>3664357</v>
      </c>
      <c r="O9" s="299">
        <f>O10+O14+O25+O33+O43+O47</f>
        <v>3548789</v>
      </c>
      <c r="P9" s="298">
        <f>P10+P14+P25+P33+P43+P47</f>
        <v>33187</v>
      </c>
      <c r="Q9" s="297">
        <f>Q10+Q14+Q25+Q33+Q43+Q47</f>
        <v>30972</v>
      </c>
      <c r="R9" s="296">
        <f aca="true" t="shared" si="4" ref="R9:R47">SUM(N9:Q9)</f>
        <v>7277305</v>
      </c>
      <c r="S9" s="301">
        <f aca="true" t="shared" si="5" ref="S9:S47">R9/$R$9</f>
        <v>1</v>
      </c>
      <c r="T9" s="300">
        <f>T10+T14+T25+T33+T43+T47</f>
        <v>3264934</v>
      </c>
      <c r="U9" s="299">
        <f>U10+U14+U25+U33+U43+U47</f>
        <v>3154863</v>
      </c>
      <c r="V9" s="298">
        <f>V10+V14+V25+V33+V43+V47</f>
        <v>36594</v>
      </c>
      <c r="W9" s="297">
        <f>W10+W14+W25+W33+W43+W47</f>
        <v>37175</v>
      </c>
      <c r="X9" s="296">
        <f aca="true" t="shared" si="6" ref="X9:X47">SUM(T9:W9)</f>
        <v>6493566</v>
      </c>
      <c r="Y9" s="295">
        <f>IF(ISERROR(R9/X9-1),"         /0",(R9/X9-1))</f>
        <v>0.12069469995376969</v>
      </c>
    </row>
    <row r="10" spans="1:25" s="278" customFormat="1" ht="19.5" customHeight="1">
      <c r="A10" s="287" t="s">
        <v>61</v>
      </c>
      <c r="B10" s="284">
        <f>SUM(B11:B13)</f>
        <v>120860</v>
      </c>
      <c r="C10" s="283">
        <f>SUM(C11:C13)</f>
        <v>112925</v>
      </c>
      <c r="D10" s="282">
        <f>SUM(D11:D13)</f>
        <v>13</v>
      </c>
      <c r="E10" s="281">
        <f>SUM(E11:E13)</f>
        <v>8</v>
      </c>
      <c r="F10" s="280">
        <f t="shared" si="0"/>
        <v>233806</v>
      </c>
      <c r="G10" s="285">
        <f t="shared" si="1"/>
        <v>0.27882510077038664</v>
      </c>
      <c r="H10" s="284">
        <f>SUM(H11:H13)</f>
        <v>108914</v>
      </c>
      <c r="I10" s="283">
        <f>SUM(I11:I13)</f>
        <v>97572</v>
      </c>
      <c r="J10" s="282">
        <f>SUM(J11:J13)</f>
        <v>85</v>
      </c>
      <c r="K10" s="281">
        <f>SUM(K11:K13)</f>
        <v>1</v>
      </c>
      <c r="L10" s="280">
        <f t="shared" si="2"/>
        <v>206572</v>
      </c>
      <c r="M10" s="286">
        <f t="shared" si="3"/>
        <v>0.1318378095772903</v>
      </c>
      <c r="N10" s="284">
        <f>SUM(N11:N13)</f>
        <v>1146288</v>
      </c>
      <c r="O10" s="283">
        <f>SUM(O11:O13)</f>
        <v>1139322</v>
      </c>
      <c r="P10" s="282">
        <f>SUM(P11:P13)</f>
        <v>2100</v>
      </c>
      <c r="Q10" s="281">
        <f>SUM(Q11:Q13)</f>
        <v>440</v>
      </c>
      <c r="R10" s="280">
        <f t="shared" si="4"/>
        <v>2288150</v>
      </c>
      <c r="S10" s="285">
        <f t="shared" si="5"/>
        <v>0.31442271555197976</v>
      </c>
      <c r="T10" s="284">
        <f>SUM(T11:T13)</f>
        <v>1045969</v>
      </c>
      <c r="U10" s="283">
        <f>SUM(U11:U13)</f>
        <v>1032831</v>
      </c>
      <c r="V10" s="282">
        <f>SUM(V11:V13)</f>
        <v>769</v>
      </c>
      <c r="W10" s="281">
        <f>SUM(W11:W13)</f>
        <v>974</v>
      </c>
      <c r="X10" s="280">
        <f t="shared" si="6"/>
        <v>2080543</v>
      </c>
      <c r="Y10" s="385">
        <f aca="true" t="shared" si="7" ref="Y10:Y47">IF(ISERROR(R10/X10-1),"         /0",IF(R10/X10&gt;5,"  *  ",(R10/X10-1)))</f>
        <v>0.09978500804837975</v>
      </c>
    </row>
    <row r="11" spans="1:25" ht="19.5" customHeight="1">
      <c r="A11" s="230" t="s">
        <v>321</v>
      </c>
      <c r="B11" s="228">
        <v>115906</v>
      </c>
      <c r="C11" s="225">
        <v>108874</v>
      </c>
      <c r="D11" s="224">
        <v>13</v>
      </c>
      <c r="E11" s="276">
        <v>8</v>
      </c>
      <c r="F11" s="275">
        <f t="shared" si="0"/>
        <v>224801</v>
      </c>
      <c r="G11" s="227">
        <f t="shared" si="1"/>
        <v>0.26808619743840484</v>
      </c>
      <c r="H11" s="228">
        <v>103794</v>
      </c>
      <c r="I11" s="225">
        <v>93990</v>
      </c>
      <c r="J11" s="224">
        <v>81</v>
      </c>
      <c r="K11" s="276">
        <v>1</v>
      </c>
      <c r="L11" s="275">
        <f t="shared" si="2"/>
        <v>197866</v>
      </c>
      <c r="M11" s="277">
        <f t="shared" si="3"/>
        <v>0.1361274802138821</v>
      </c>
      <c r="N11" s="228">
        <v>1095858</v>
      </c>
      <c r="O11" s="225">
        <v>1098191</v>
      </c>
      <c r="P11" s="224">
        <v>1955</v>
      </c>
      <c r="Q11" s="276">
        <v>297</v>
      </c>
      <c r="R11" s="275">
        <f t="shared" si="4"/>
        <v>2196301</v>
      </c>
      <c r="S11" s="227">
        <f t="shared" si="5"/>
        <v>0.30180142236720875</v>
      </c>
      <c r="T11" s="226">
        <v>1004110</v>
      </c>
      <c r="U11" s="225">
        <v>1002032</v>
      </c>
      <c r="V11" s="224">
        <v>763</v>
      </c>
      <c r="W11" s="276">
        <v>974</v>
      </c>
      <c r="X11" s="275">
        <f t="shared" si="6"/>
        <v>2007879</v>
      </c>
      <c r="Y11" s="223">
        <f t="shared" si="7"/>
        <v>0.09384131215078195</v>
      </c>
    </row>
    <row r="12" spans="1:25" ht="19.5" customHeight="1">
      <c r="A12" s="230" t="s">
        <v>322</v>
      </c>
      <c r="B12" s="228">
        <v>3665</v>
      </c>
      <c r="C12" s="225">
        <v>2858</v>
      </c>
      <c r="D12" s="224">
        <v>0</v>
      </c>
      <c r="E12" s="276">
        <v>0</v>
      </c>
      <c r="F12" s="275">
        <f t="shared" si="0"/>
        <v>6523</v>
      </c>
      <c r="G12" s="227">
        <f t="shared" si="1"/>
        <v>0.007778996827819782</v>
      </c>
      <c r="H12" s="228">
        <v>4125</v>
      </c>
      <c r="I12" s="225">
        <v>2654</v>
      </c>
      <c r="J12" s="224"/>
      <c r="K12" s="276"/>
      <c r="L12" s="275">
        <f t="shared" si="2"/>
        <v>6779</v>
      </c>
      <c r="M12" s="277">
        <f t="shared" si="3"/>
        <v>-0.03776368195899105</v>
      </c>
      <c r="N12" s="228">
        <v>39323</v>
      </c>
      <c r="O12" s="225">
        <v>30434</v>
      </c>
      <c r="P12" s="224"/>
      <c r="Q12" s="276"/>
      <c r="R12" s="275">
        <f t="shared" si="4"/>
        <v>69757</v>
      </c>
      <c r="S12" s="227">
        <f t="shared" si="5"/>
        <v>0.00958555399285862</v>
      </c>
      <c r="T12" s="226">
        <v>37236</v>
      </c>
      <c r="U12" s="225">
        <v>27062</v>
      </c>
      <c r="V12" s="224">
        <v>2</v>
      </c>
      <c r="W12" s="276">
        <v>0</v>
      </c>
      <c r="X12" s="275">
        <f t="shared" si="6"/>
        <v>64300</v>
      </c>
      <c r="Y12" s="223">
        <f t="shared" si="7"/>
        <v>0.08486780715396569</v>
      </c>
    </row>
    <row r="13" spans="1:25" ht="19.5" customHeight="1" thickBot="1">
      <c r="A13" s="253" t="s">
        <v>323</v>
      </c>
      <c r="B13" s="250">
        <v>1289</v>
      </c>
      <c r="C13" s="249">
        <v>1193</v>
      </c>
      <c r="D13" s="248">
        <v>0</v>
      </c>
      <c r="E13" s="292">
        <v>0</v>
      </c>
      <c r="F13" s="291">
        <f t="shared" si="0"/>
        <v>2482</v>
      </c>
      <c r="G13" s="251">
        <f t="shared" si="1"/>
        <v>0.002959906504161996</v>
      </c>
      <c r="H13" s="250">
        <v>995</v>
      </c>
      <c r="I13" s="249">
        <v>928</v>
      </c>
      <c r="J13" s="248">
        <v>4</v>
      </c>
      <c r="K13" s="292"/>
      <c r="L13" s="291">
        <f t="shared" si="2"/>
        <v>1927</v>
      </c>
      <c r="M13" s="294">
        <f t="shared" si="3"/>
        <v>0.28801245459263103</v>
      </c>
      <c r="N13" s="250">
        <v>11107</v>
      </c>
      <c r="O13" s="249">
        <v>10697</v>
      </c>
      <c r="P13" s="248">
        <v>145</v>
      </c>
      <c r="Q13" s="292">
        <v>143</v>
      </c>
      <c r="R13" s="291">
        <f t="shared" si="4"/>
        <v>22092</v>
      </c>
      <c r="S13" s="251">
        <f t="shared" si="5"/>
        <v>0.0030357391919123905</v>
      </c>
      <c r="T13" s="293">
        <v>4623</v>
      </c>
      <c r="U13" s="249">
        <v>3737</v>
      </c>
      <c r="V13" s="248">
        <v>4</v>
      </c>
      <c r="W13" s="292"/>
      <c r="X13" s="291">
        <f t="shared" si="6"/>
        <v>8364</v>
      </c>
      <c r="Y13" s="247">
        <f t="shared" si="7"/>
        <v>1.6413199426111906</v>
      </c>
    </row>
    <row r="14" spans="1:25" s="278" customFormat="1" ht="19.5" customHeight="1">
      <c r="A14" s="287" t="s">
        <v>60</v>
      </c>
      <c r="B14" s="284">
        <f>SUM(B15:B24)</f>
        <v>121194</v>
      </c>
      <c r="C14" s="283">
        <f>SUM(C15:C24)</f>
        <v>118982</v>
      </c>
      <c r="D14" s="282">
        <f>SUM(D15:D24)</f>
        <v>35</v>
      </c>
      <c r="E14" s="281">
        <f>SUM(E15:E24)</f>
        <v>107</v>
      </c>
      <c r="F14" s="280">
        <f t="shared" si="0"/>
        <v>240318</v>
      </c>
      <c r="G14" s="285">
        <f t="shared" si="1"/>
        <v>0.2865909795597109</v>
      </c>
      <c r="H14" s="284">
        <f>SUM(H15:H24)</f>
        <v>107632</v>
      </c>
      <c r="I14" s="283">
        <f>SUM(I15:I24)</f>
        <v>104710</v>
      </c>
      <c r="J14" s="282">
        <f>SUM(J15:J24)</f>
        <v>132</v>
      </c>
      <c r="K14" s="281">
        <f>SUM(K15:K24)</f>
        <v>64</v>
      </c>
      <c r="L14" s="280">
        <f t="shared" si="2"/>
        <v>212538</v>
      </c>
      <c r="M14" s="286">
        <f t="shared" si="3"/>
        <v>0.13070603844959483</v>
      </c>
      <c r="N14" s="284">
        <f>SUM(N15:N24)</f>
        <v>987276</v>
      </c>
      <c r="O14" s="283">
        <f>SUM(O15:O24)</f>
        <v>976509</v>
      </c>
      <c r="P14" s="282">
        <f>SUM(P15:P24)</f>
        <v>1219</v>
      </c>
      <c r="Q14" s="281">
        <f>SUM(Q15:Q24)</f>
        <v>1464</v>
      </c>
      <c r="R14" s="280">
        <f t="shared" si="4"/>
        <v>1966468</v>
      </c>
      <c r="S14" s="285">
        <f t="shared" si="5"/>
        <v>0.2702192638621028</v>
      </c>
      <c r="T14" s="284">
        <f>SUM(T15:T24)</f>
        <v>951999</v>
      </c>
      <c r="U14" s="283">
        <f>SUM(U15:U24)</f>
        <v>927004</v>
      </c>
      <c r="V14" s="282">
        <f>SUM(V15:V24)</f>
        <v>806</v>
      </c>
      <c r="W14" s="281">
        <f>SUM(W15:W24)</f>
        <v>642</v>
      </c>
      <c r="X14" s="280">
        <f t="shared" si="6"/>
        <v>1880451</v>
      </c>
      <c r="Y14" s="279">
        <f t="shared" si="7"/>
        <v>0.045742750010502764</v>
      </c>
    </row>
    <row r="15" spans="1:25" ht="19.5" customHeight="1">
      <c r="A15" s="245" t="s">
        <v>324</v>
      </c>
      <c r="B15" s="242">
        <v>28819</v>
      </c>
      <c r="C15" s="240">
        <v>27758</v>
      </c>
      <c r="D15" s="241">
        <v>3</v>
      </c>
      <c r="E15" s="288">
        <v>2</v>
      </c>
      <c r="F15" s="289">
        <f t="shared" si="0"/>
        <v>56582</v>
      </c>
      <c r="G15" s="243">
        <f t="shared" si="1"/>
        <v>0.06747680492284208</v>
      </c>
      <c r="H15" s="242">
        <v>22508</v>
      </c>
      <c r="I15" s="240">
        <v>21401</v>
      </c>
      <c r="J15" s="241">
        <v>67</v>
      </c>
      <c r="K15" s="288">
        <v>3</v>
      </c>
      <c r="L15" s="289">
        <f t="shared" si="2"/>
        <v>43979</v>
      </c>
      <c r="M15" s="290">
        <f t="shared" si="3"/>
        <v>0.28656858955410547</v>
      </c>
      <c r="N15" s="242">
        <v>230500</v>
      </c>
      <c r="O15" s="240">
        <v>225597</v>
      </c>
      <c r="P15" s="241">
        <v>185</v>
      </c>
      <c r="Q15" s="288">
        <v>169</v>
      </c>
      <c r="R15" s="289">
        <f t="shared" si="4"/>
        <v>456451</v>
      </c>
      <c r="S15" s="243">
        <f t="shared" si="5"/>
        <v>0.06272253258589547</v>
      </c>
      <c r="T15" s="246">
        <v>193448</v>
      </c>
      <c r="U15" s="240">
        <v>186575</v>
      </c>
      <c r="V15" s="241">
        <v>156</v>
      </c>
      <c r="W15" s="288">
        <v>94</v>
      </c>
      <c r="X15" s="289">
        <f t="shared" si="6"/>
        <v>380273</v>
      </c>
      <c r="Y15" s="239">
        <f t="shared" si="7"/>
        <v>0.2003245037118071</v>
      </c>
    </row>
    <row r="16" spans="1:25" ht="19.5" customHeight="1">
      <c r="A16" s="245" t="s">
        <v>325</v>
      </c>
      <c r="B16" s="242">
        <v>27623</v>
      </c>
      <c r="C16" s="240">
        <v>28199</v>
      </c>
      <c r="D16" s="241">
        <v>0</v>
      </c>
      <c r="E16" s="288">
        <v>0</v>
      </c>
      <c r="F16" s="289">
        <f t="shared" si="0"/>
        <v>55822</v>
      </c>
      <c r="G16" s="243">
        <f t="shared" si="1"/>
        <v>0.06657046771769981</v>
      </c>
      <c r="H16" s="242">
        <v>30693</v>
      </c>
      <c r="I16" s="240">
        <v>30251</v>
      </c>
      <c r="J16" s="241">
        <v>14</v>
      </c>
      <c r="K16" s="288">
        <v>40</v>
      </c>
      <c r="L16" s="289">
        <f t="shared" si="2"/>
        <v>60998</v>
      </c>
      <c r="M16" s="290">
        <f t="shared" si="3"/>
        <v>-0.08485524115544774</v>
      </c>
      <c r="N16" s="242">
        <v>263488</v>
      </c>
      <c r="O16" s="240">
        <v>259609</v>
      </c>
      <c r="P16" s="241">
        <v>29</v>
      </c>
      <c r="Q16" s="288">
        <v>29</v>
      </c>
      <c r="R16" s="289">
        <f t="shared" si="4"/>
        <v>523155</v>
      </c>
      <c r="S16" s="243">
        <f t="shared" si="5"/>
        <v>0.07188856314253697</v>
      </c>
      <c r="T16" s="246">
        <v>261269</v>
      </c>
      <c r="U16" s="240">
        <v>250710</v>
      </c>
      <c r="V16" s="241">
        <v>41</v>
      </c>
      <c r="W16" s="288">
        <v>59</v>
      </c>
      <c r="X16" s="289">
        <f t="shared" si="6"/>
        <v>512079</v>
      </c>
      <c r="Y16" s="239">
        <f t="shared" si="7"/>
        <v>0.021629475139578025</v>
      </c>
    </row>
    <row r="17" spans="1:25" ht="19.5" customHeight="1">
      <c r="A17" s="245" t="s">
        <v>326</v>
      </c>
      <c r="B17" s="242">
        <v>24709</v>
      </c>
      <c r="C17" s="240">
        <v>22866</v>
      </c>
      <c r="D17" s="241">
        <v>0</v>
      </c>
      <c r="E17" s="288">
        <v>0</v>
      </c>
      <c r="F17" s="289">
        <f t="shared" si="0"/>
        <v>47575</v>
      </c>
      <c r="G17" s="243">
        <f t="shared" si="1"/>
        <v>0.05673551649295203</v>
      </c>
      <c r="H17" s="242">
        <v>11589</v>
      </c>
      <c r="I17" s="240">
        <v>10313</v>
      </c>
      <c r="J17" s="241">
        <v>14</v>
      </c>
      <c r="K17" s="288">
        <v>0</v>
      </c>
      <c r="L17" s="289">
        <f t="shared" si="2"/>
        <v>21916</v>
      </c>
      <c r="M17" s="290">
        <f t="shared" si="3"/>
        <v>1.1707884650483664</v>
      </c>
      <c r="N17" s="242">
        <v>129600</v>
      </c>
      <c r="O17" s="240">
        <v>121304</v>
      </c>
      <c r="P17" s="241">
        <v>32</v>
      </c>
      <c r="Q17" s="288">
        <v>3</v>
      </c>
      <c r="R17" s="289">
        <f t="shared" si="4"/>
        <v>250939</v>
      </c>
      <c r="S17" s="243">
        <f t="shared" si="5"/>
        <v>0.034482407979327515</v>
      </c>
      <c r="T17" s="246">
        <v>112178</v>
      </c>
      <c r="U17" s="240">
        <v>102216</v>
      </c>
      <c r="V17" s="241">
        <v>77</v>
      </c>
      <c r="W17" s="288">
        <v>20</v>
      </c>
      <c r="X17" s="289">
        <f t="shared" si="6"/>
        <v>214491</v>
      </c>
      <c r="Y17" s="239">
        <f t="shared" si="7"/>
        <v>0.1699278757616869</v>
      </c>
    </row>
    <row r="18" spans="1:25" ht="19.5" customHeight="1">
      <c r="A18" s="245" t="s">
        <v>327</v>
      </c>
      <c r="B18" s="242">
        <v>17148</v>
      </c>
      <c r="C18" s="240">
        <v>17354</v>
      </c>
      <c r="D18" s="241">
        <v>7</v>
      </c>
      <c r="E18" s="288">
        <v>0</v>
      </c>
      <c r="F18" s="289">
        <f>SUM(B18:E18)</f>
        <v>34509</v>
      </c>
      <c r="G18" s="243">
        <f>F18/$F$9</f>
        <v>0.04115367185822978</v>
      </c>
      <c r="H18" s="242">
        <v>14235</v>
      </c>
      <c r="I18" s="240">
        <v>14717</v>
      </c>
      <c r="J18" s="241">
        <v>9</v>
      </c>
      <c r="K18" s="288">
        <v>0</v>
      </c>
      <c r="L18" s="289">
        <f>SUM(H18:K18)</f>
        <v>28961</v>
      </c>
      <c r="M18" s="290">
        <f>IF(ISERROR(F18/L18-1),"         /0",(F18/L18-1))</f>
        <v>0.19156797071924303</v>
      </c>
      <c r="N18" s="242">
        <v>143257</v>
      </c>
      <c r="O18" s="240">
        <v>139770</v>
      </c>
      <c r="P18" s="241">
        <v>760</v>
      </c>
      <c r="Q18" s="288">
        <v>1112</v>
      </c>
      <c r="R18" s="289">
        <f>SUM(N18:Q18)</f>
        <v>284899</v>
      </c>
      <c r="S18" s="243">
        <f>R18/$R$9</f>
        <v>0.03914897066977405</v>
      </c>
      <c r="T18" s="246">
        <v>121310</v>
      </c>
      <c r="U18" s="240">
        <v>122594</v>
      </c>
      <c r="V18" s="241">
        <v>70</v>
      </c>
      <c r="W18" s="288">
        <v>28</v>
      </c>
      <c r="X18" s="289">
        <f>SUM(T18:W18)</f>
        <v>244002</v>
      </c>
      <c r="Y18" s="239">
        <f>IF(ISERROR(R18/X18-1),"         /0",IF(R18/X18&gt;5,"  *  ",(R18/X18-1)))</f>
        <v>0.1676092818911321</v>
      </c>
    </row>
    <row r="19" spans="1:25" ht="19.5" customHeight="1">
      <c r="A19" s="245" t="s">
        <v>328</v>
      </c>
      <c r="B19" s="242">
        <v>10585</v>
      </c>
      <c r="C19" s="240">
        <v>9541</v>
      </c>
      <c r="D19" s="241">
        <v>24</v>
      </c>
      <c r="E19" s="288">
        <v>105</v>
      </c>
      <c r="F19" s="289">
        <f>SUM(B19:E19)</f>
        <v>20255</v>
      </c>
      <c r="G19" s="243">
        <f>F19/$F$9</f>
        <v>0.02415507906599566</v>
      </c>
      <c r="H19" s="242">
        <v>18307</v>
      </c>
      <c r="I19" s="240">
        <v>16783</v>
      </c>
      <c r="J19" s="241">
        <v>21</v>
      </c>
      <c r="K19" s="288">
        <v>21</v>
      </c>
      <c r="L19" s="289">
        <f>SUM(H19:K19)</f>
        <v>35132</v>
      </c>
      <c r="M19" s="290">
        <f>IF(ISERROR(F19/L19-1),"         /0",(F19/L19-1))</f>
        <v>-0.42346009336217694</v>
      </c>
      <c r="N19" s="242">
        <v>113714</v>
      </c>
      <c r="O19" s="240">
        <v>115494</v>
      </c>
      <c r="P19" s="241">
        <v>125</v>
      </c>
      <c r="Q19" s="288">
        <v>136</v>
      </c>
      <c r="R19" s="289">
        <f>SUM(N19:Q19)</f>
        <v>229469</v>
      </c>
      <c r="S19" s="243">
        <f>R19/$R$9</f>
        <v>0.0315321399886359</v>
      </c>
      <c r="T19" s="246">
        <v>160305</v>
      </c>
      <c r="U19" s="240">
        <v>156559</v>
      </c>
      <c r="V19" s="241">
        <v>410</v>
      </c>
      <c r="W19" s="288">
        <v>414</v>
      </c>
      <c r="X19" s="289">
        <f>SUM(T19:W19)</f>
        <v>317688</v>
      </c>
      <c r="Y19" s="239">
        <f>IF(ISERROR(R19/X19-1),"         /0",IF(R19/X19&gt;5,"  *  ",(R19/X19-1)))</f>
        <v>-0.277690690236962</v>
      </c>
    </row>
    <row r="20" spans="1:25" ht="19.5" customHeight="1">
      <c r="A20" s="245" t="s">
        <v>329</v>
      </c>
      <c r="B20" s="242">
        <v>9351</v>
      </c>
      <c r="C20" s="240">
        <v>9990</v>
      </c>
      <c r="D20" s="241">
        <v>1</v>
      </c>
      <c r="E20" s="288">
        <v>0</v>
      </c>
      <c r="F20" s="289">
        <f>SUM(B20:E20)</f>
        <v>19342</v>
      </c>
      <c r="G20" s="243">
        <f>F20/$F$9</f>
        <v>0.0230662818708708</v>
      </c>
      <c r="H20" s="242">
        <v>8249</v>
      </c>
      <c r="I20" s="240">
        <v>8885</v>
      </c>
      <c r="J20" s="241"/>
      <c r="K20" s="288"/>
      <c r="L20" s="289">
        <f>SUM(H20:K20)</f>
        <v>17134</v>
      </c>
      <c r="M20" s="290">
        <f>IF(ISERROR(F20/L20-1),"         /0",(F20/L20-1))</f>
        <v>0.12886658106688453</v>
      </c>
      <c r="N20" s="242">
        <v>84041</v>
      </c>
      <c r="O20" s="240">
        <v>89402</v>
      </c>
      <c r="P20" s="241">
        <v>59</v>
      </c>
      <c r="Q20" s="288">
        <v>0</v>
      </c>
      <c r="R20" s="289">
        <f>SUM(N20:Q20)</f>
        <v>173502</v>
      </c>
      <c r="S20" s="243">
        <f>R20/$R$9</f>
        <v>0.023841518254353777</v>
      </c>
      <c r="T20" s="246">
        <v>84645</v>
      </c>
      <c r="U20" s="240">
        <v>87869</v>
      </c>
      <c r="V20" s="241">
        <v>21</v>
      </c>
      <c r="W20" s="288">
        <v>8</v>
      </c>
      <c r="X20" s="289">
        <f>SUM(T20:W20)</f>
        <v>172543</v>
      </c>
      <c r="Y20" s="239">
        <f>IF(ISERROR(R20/X20-1),"         /0",IF(R20/X20&gt;5,"  *  ",(R20/X20-1)))</f>
        <v>0.005558034808714307</v>
      </c>
    </row>
    <row r="21" spans="1:25" ht="19.5" customHeight="1">
      <c r="A21" s="245" t="s">
        <v>330</v>
      </c>
      <c r="B21" s="242">
        <v>1800</v>
      </c>
      <c r="C21" s="240">
        <v>1997</v>
      </c>
      <c r="D21" s="241">
        <v>0</v>
      </c>
      <c r="E21" s="288">
        <v>0</v>
      </c>
      <c r="F21" s="289">
        <f t="shared" si="0"/>
        <v>3797</v>
      </c>
      <c r="G21" s="243">
        <f t="shared" si="1"/>
        <v>0.004528108378848952</v>
      </c>
      <c r="H21" s="242">
        <v>1383</v>
      </c>
      <c r="I21" s="240">
        <v>1539</v>
      </c>
      <c r="J21" s="241">
        <v>2</v>
      </c>
      <c r="K21" s="288"/>
      <c r="L21" s="289">
        <f t="shared" si="2"/>
        <v>2924</v>
      </c>
      <c r="M21" s="290">
        <f t="shared" si="3"/>
        <v>0.2985636114911081</v>
      </c>
      <c r="N21" s="242">
        <v>15408</v>
      </c>
      <c r="O21" s="240">
        <v>16795</v>
      </c>
      <c r="P21" s="241">
        <v>2</v>
      </c>
      <c r="Q21" s="288">
        <v>7</v>
      </c>
      <c r="R21" s="289">
        <f t="shared" si="4"/>
        <v>32212</v>
      </c>
      <c r="S21" s="243">
        <f t="shared" si="5"/>
        <v>0.004426363880584914</v>
      </c>
      <c r="T21" s="246">
        <v>12756</v>
      </c>
      <c r="U21" s="240">
        <v>12946</v>
      </c>
      <c r="V21" s="241">
        <v>10</v>
      </c>
      <c r="W21" s="288">
        <v>0</v>
      </c>
      <c r="X21" s="289">
        <f t="shared" si="6"/>
        <v>25712</v>
      </c>
      <c r="Y21" s="239">
        <f t="shared" si="7"/>
        <v>0.2528002489110144</v>
      </c>
    </row>
    <row r="22" spans="1:25" ht="19.5" customHeight="1">
      <c r="A22" s="245" t="s">
        <v>331</v>
      </c>
      <c r="B22" s="242">
        <v>676</v>
      </c>
      <c r="C22" s="240">
        <v>713</v>
      </c>
      <c r="D22" s="241">
        <v>0</v>
      </c>
      <c r="E22" s="288">
        <v>0</v>
      </c>
      <c r="F22" s="289">
        <f t="shared" si="0"/>
        <v>1389</v>
      </c>
      <c r="G22" s="243">
        <f t="shared" si="1"/>
        <v>0.001656450497292914</v>
      </c>
      <c r="H22" s="242">
        <v>440</v>
      </c>
      <c r="I22" s="240">
        <v>511</v>
      </c>
      <c r="J22" s="241"/>
      <c r="K22" s="288"/>
      <c r="L22" s="289">
        <f t="shared" si="2"/>
        <v>951</v>
      </c>
      <c r="M22" s="290">
        <f t="shared" si="3"/>
        <v>0.4605678233438486</v>
      </c>
      <c r="N22" s="242">
        <v>4371</v>
      </c>
      <c r="O22" s="240">
        <v>5304</v>
      </c>
      <c r="P22" s="241"/>
      <c r="Q22" s="288">
        <v>0</v>
      </c>
      <c r="R22" s="289">
        <f t="shared" si="4"/>
        <v>9675</v>
      </c>
      <c r="S22" s="243">
        <f t="shared" si="5"/>
        <v>0.0013294756781528326</v>
      </c>
      <c r="T22" s="246">
        <v>4048</v>
      </c>
      <c r="U22" s="240">
        <v>4897</v>
      </c>
      <c r="V22" s="241"/>
      <c r="W22" s="288">
        <v>0</v>
      </c>
      <c r="X22" s="289">
        <f t="shared" si="6"/>
        <v>8945</v>
      </c>
      <c r="Y22" s="239">
        <f t="shared" si="7"/>
        <v>0.08160983789826726</v>
      </c>
    </row>
    <row r="23" spans="1:25" ht="19.5" customHeight="1">
      <c r="A23" s="245" t="s">
        <v>332</v>
      </c>
      <c r="B23" s="242">
        <v>450</v>
      </c>
      <c r="C23" s="240">
        <v>563</v>
      </c>
      <c r="D23" s="241">
        <v>0</v>
      </c>
      <c r="E23" s="288">
        <v>0</v>
      </c>
      <c r="F23" s="289">
        <f>SUM(B23:E23)</f>
        <v>1013</v>
      </c>
      <c r="G23" s="243">
        <f>F23/$F$9</f>
        <v>0.0012080520905383167</v>
      </c>
      <c r="H23" s="242">
        <v>224</v>
      </c>
      <c r="I23" s="240">
        <v>310</v>
      </c>
      <c r="J23" s="241"/>
      <c r="K23" s="288"/>
      <c r="L23" s="289">
        <f>SUM(H23:K23)</f>
        <v>534</v>
      </c>
      <c r="M23" s="290">
        <f>IF(ISERROR(F23/L23-1),"         /0",(F23/L23-1))</f>
        <v>0.8970037453183521</v>
      </c>
      <c r="N23" s="242">
        <v>2807</v>
      </c>
      <c r="O23" s="240">
        <v>3233</v>
      </c>
      <c r="P23" s="241">
        <v>10</v>
      </c>
      <c r="Q23" s="288">
        <v>7</v>
      </c>
      <c r="R23" s="289">
        <f>SUM(N23:Q23)</f>
        <v>6057</v>
      </c>
      <c r="S23" s="243">
        <f>R23/$R$9</f>
        <v>0.0008323136106017268</v>
      </c>
      <c r="T23" s="246">
        <v>1983</v>
      </c>
      <c r="U23" s="240">
        <v>2638</v>
      </c>
      <c r="V23" s="241"/>
      <c r="W23" s="288">
        <v>0</v>
      </c>
      <c r="X23" s="289">
        <f>SUM(T23:W23)</f>
        <v>4621</v>
      </c>
      <c r="Y23" s="239">
        <f>IF(ISERROR(R23/X23-1),"         /0",IF(R23/X23&gt;5,"  *  ",(R23/X23-1)))</f>
        <v>0.31075524778186536</v>
      </c>
    </row>
    <row r="24" spans="1:25" ht="19.5" customHeight="1" thickBot="1">
      <c r="A24" s="245" t="s">
        <v>56</v>
      </c>
      <c r="B24" s="242">
        <v>33</v>
      </c>
      <c r="C24" s="240">
        <v>1</v>
      </c>
      <c r="D24" s="241">
        <v>0</v>
      </c>
      <c r="E24" s="288">
        <v>0</v>
      </c>
      <c r="F24" s="289">
        <f t="shared" si="0"/>
        <v>34</v>
      </c>
      <c r="G24" s="243">
        <f t="shared" si="1"/>
        <v>4.054666444057529E-05</v>
      </c>
      <c r="H24" s="242">
        <v>4</v>
      </c>
      <c r="I24" s="240"/>
      <c r="J24" s="241">
        <v>5</v>
      </c>
      <c r="K24" s="288"/>
      <c r="L24" s="289">
        <f t="shared" si="2"/>
        <v>9</v>
      </c>
      <c r="M24" s="290">
        <f t="shared" si="3"/>
        <v>2.7777777777777777</v>
      </c>
      <c r="N24" s="242">
        <v>90</v>
      </c>
      <c r="O24" s="240">
        <v>1</v>
      </c>
      <c r="P24" s="241">
        <v>17</v>
      </c>
      <c r="Q24" s="288">
        <v>1</v>
      </c>
      <c r="R24" s="289">
        <f t="shared" si="4"/>
        <v>109</v>
      </c>
      <c r="S24" s="243">
        <f t="shared" si="5"/>
        <v>1.4978072239654652E-05</v>
      </c>
      <c r="T24" s="246">
        <v>57</v>
      </c>
      <c r="U24" s="240"/>
      <c r="V24" s="241">
        <v>21</v>
      </c>
      <c r="W24" s="288">
        <v>19</v>
      </c>
      <c r="X24" s="289">
        <f t="shared" si="6"/>
        <v>97</v>
      </c>
      <c r="Y24" s="239">
        <f t="shared" si="7"/>
        <v>0.12371134020618557</v>
      </c>
    </row>
    <row r="25" spans="1:25" s="278" customFormat="1" ht="19.5" customHeight="1">
      <c r="A25" s="287" t="s">
        <v>59</v>
      </c>
      <c r="B25" s="284">
        <f>SUM(B26:B32)</f>
        <v>56726</v>
      </c>
      <c r="C25" s="283">
        <f>SUM(C26:C32)</f>
        <v>45426</v>
      </c>
      <c r="D25" s="282">
        <f>SUM(D26:D32)</f>
        <v>1</v>
      </c>
      <c r="E25" s="281">
        <f>SUM(E26:E32)</f>
        <v>2</v>
      </c>
      <c r="F25" s="280">
        <f t="shared" si="0"/>
        <v>102155</v>
      </c>
      <c r="G25" s="285">
        <f t="shared" si="1"/>
        <v>0.12182483840961672</v>
      </c>
      <c r="H25" s="284">
        <f>SUM(H26:H32)</f>
        <v>52031</v>
      </c>
      <c r="I25" s="283">
        <f>SUM(I26:I32)</f>
        <v>42972</v>
      </c>
      <c r="J25" s="282">
        <f>SUM(J26:J32)</f>
        <v>37</v>
      </c>
      <c r="K25" s="281">
        <f>SUM(K26:K32)</f>
        <v>0</v>
      </c>
      <c r="L25" s="280">
        <f t="shared" si="2"/>
        <v>95040</v>
      </c>
      <c r="M25" s="286">
        <f t="shared" si="3"/>
        <v>0.0748632154882154</v>
      </c>
      <c r="N25" s="284">
        <f>SUM(N26:N32)</f>
        <v>448364</v>
      </c>
      <c r="O25" s="283">
        <f>SUM(O26:O32)</f>
        <v>404406</v>
      </c>
      <c r="P25" s="282">
        <f>SUM(P26:P32)</f>
        <v>107</v>
      </c>
      <c r="Q25" s="281">
        <f>SUM(Q26:Q32)</f>
        <v>5</v>
      </c>
      <c r="R25" s="280">
        <f t="shared" si="4"/>
        <v>852882</v>
      </c>
      <c r="S25" s="285">
        <f t="shared" si="5"/>
        <v>0.11719750649450586</v>
      </c>
      <c r="T25" s="284">
        <f>SUM(T26:T32)</f>
        <v>416285</v>
      </c>
      <c r="U25" s="283">
        <f>SUM(U26:U32)</f>
        <v>383302</v>
      </c>
      <c r="V25" s="282">
        <f>SUM(V26:V32)</f>
        <v>147</v>
      </c>
      <c r="W25" s="281">
        <f>SUM(W26:W32)</f>
        <v>56</v>
      </c>
      <c r="X25" s="280">
        <f t="shared" si="6"/>
        <v>799790</v>
      </c>
      <c r="Y25" s="279">
        <f t="shared" si="7"/>
        <v>0.06638242538666406</v>
      </c>
    </row>
    <row r="26" spans="1:25" ht="19.5" customHeight="1">
      <c r="A26" s="245" t="s">
        <v>333</v>
      </c>
      <c r="B26" s="242">
        <v>34116</v>
      </c>
      <c r="C26" s="240">
        <v>29051</v>
      </c>
      <c r="D26" s="241">
        <v>1</v>
      </c>
      <c r="E26" s="288">
        <v>0</v>
      </c>
      <c r="F26" s="289">
        <f t="shared" si="0"/>
        <v>63168</v>
      </c>
      <c r="G26" s="243">
        <f t="shared" si="1"/>
        <v>0.07533093233477234</v>
      </c>
      <c r="H26" s="242">
        <v>33321</v>
      </c>
      <c r="I26" s="240">
        <v>29713</v>
      </c>
      <c r="J26" s="241">
        <v>37</v>
      </c>
      <c r="K26" s="288"/>
      <c r="L26" s="289">
        <f t="shared" si="2"/>
        <v>63071</v>
      </c>
      <c r="M26" s="290">
        <f t="shared" si="3"/>
        <v>0.0015379492952387608</v>
      </c>
      <c r="N26" s="242">
        <v>279228</v>
      </c>
      <c r="O26" s="240">
        <v>260134</v>
      </c>
      <c r="P26" s="241">
        <v>103</v>
      </c>
      <c r="Q26" s="288">
        <v>0</v>
      </c>
      <c r="R26" s="289">
        <f t="shared" si="4"/>
        <v>539465</v>
      </c>
      <c r="S26" s="243">
        <f t="shared" si="5"/>
        <v>0.07412977743821374</v>
      </c>
      <c r="T26" s="242">
        <v>269493</v>
      </c>
      <c r="U26" s="240">
        <v>261020</v>
      </c>
      <c r="V26" s="241">
        <v>145</v>
      </c>
      <c r="W26" s="288">
        <v>54</v>
      </c>
      <c r="X26" s="275">
        <f t="shared" si="6"/>
        <v>530712</v>
      </c>
      <c r="Y26" s="239">
        <f t="shared" si="7"/>
        <v>0.016492937789233997</v>
      </c>
    </row>
    <row r="27" spans="1:25" ht="19.5" customHeight="1">
      <c r="A27" s="245" t="s">
        <v>334</v>
      </c>
      <c r="B27" s="242">
        <v>9966</v>
      </c>
      <c r="C27" s="240">
        <v>7943</v>
      </c>
      <c r="D27" s="241">
        <v>0</v>
      </c>
      <c r="E27" s="288">
        <v>0</v>
      </c>
      <c r="F27" s="289">
        <f t="shared" si="0"/>
        <v>17909</v>
      </c>
      <c r="G27" s="243">
        <f t="shared" si="1"/>
        <v>0.021357359219595966</v>
      </c>
      <c r="H27" s="242">
        <v>9617</v>
      </c>
      <c r="I27" s="240">
        <v>7089</v>
      </c>
      <c r="J27" s="241"/>
      <c r="K27" s="288">
        <v>0</v>
      </c>
      <c r="L27" s="289">
        <f t="shared" si="2"/>
        <v>16706</v>
      </c>
      <c r="M27" s="290">
        <f t="shared" si="3"/>
        <v>0.07201005626720947</v>
      </c>
      <c r="N27" s="242">
        <v>75464</v>
      </c>
      <c r="O27" s="240">
        <v>68618</v>
      </c>
      <c r="P27" s="241"/>
      <c r="Q27" s="288"/>
      <c r="R27" s="289">
        <f t="shared" si="4"/>
        <v>144082</v>
      </c>
      <c r="S27" s="243">
        <f t="shared" si="5"/>
        <v>0.019798812884714877</v>
      </c>
      <c r="T27" s="242">
        <v>72377</v>
      </c>
      <c r="U27" s="240">
        <v>62928</v>
      </c>
      <c r="V27" s="241">
        <v>0</v>
      </c>
      <c r="W27" s="288">
        <v>0</v>
      </c>
      <c r="X27" s="275">
        <f t="shared" si="6"/>
        <v>135305</v>
      </c>
      <c r="Y27" s="239">
        <f t="shared" si="7"/>
        <v>0.06486826059643036</v>
      </c>
    </row>
    <row r="28" spans="1:25" ht="19.5" customHeight="1">
      <c r="A28" s="245" t="s">
        <v>335</v>
      </c>
      <c r="B28" s="242">
        <v>5729</v>
      </c>
      <c r="C28" s="240">
        <v>4325</v>
      </c>
      <c r="D28" s="241">
        <v>0</v>
      </c>
      <c r="E28" s="288">
        <v>2</v>
      </c>
      <c r="F28" s="289">
        <f>SUM(B28:E28)</f>
        <v>10056</v>
      </c>
      <c r="G28" s="243">
        <f>F28/$F$9</f>
        <v>0.011992272282777208</v>
      </c>
      <c r="H28" s="242">
        <v>7832</v>
      </c>
      <c r="I28" s="240">
        <v>6170</v>
      </c>
      <c r="J28" s="241"/>
      <c r="K28" s="288"/>
      <c r="L28" s="289">
        <f>SUM(H28:K28)</f>
        <v>14002</v>
      </c>
      <c r="M28" s="290">
        <f>IF(ISERROR(F28/L28-1),"         /0",(F28/L28-1))</f>
        <v>-0.2818168833023854</v>
      </c>
      <c r="N28" s="242">
        <v>65525</v>
      </c>
      <c r="O28" s="240">
        <v>60165</v>
      </c>
      <c r="P28" s="241"/>
      <c r="Q28" s="288">
        <v>2</v>
      </c>
      <c r="R28" s="289">
        <f>SUM(N28:Q28)</f>
        <v>125692</v>
      </c>
      <c r="S28" s="243">
        <f>R28/$R$9</f>
        <v>0.0172717784949236</v>
      </c>
      <c r="T28" s="242">
        <v>64891</v>
      </c>
      <c r="U28" s="240">
        <v>59354</v>
      </c>
      <c r="V28" s="241"/>
      <c r="W28" s="288"/>
      <c r="X28" s="275">
        <f>SUM(T28:W28)</f>
        <v>124245</v>
      </c>
      <c r="Y28" s="239">
        <f>IF(ISERROR(R28/X28-1),"         /0",IF(R28/X28&gt;5,"  *  ",(R28/X28-1)))</f>
        <v>0.011646343917260271</v>
      </c>
    </row>
    <row r="29" spans="1:25" ht="19.5" customHeight="1">
      <c r="A29" s="245" t="s">
        <v>336</v>
      </c>
      <c r="B29" s="242">
        <v>4647</v>
      </c>
      <c r="C29" s="240">
        <v>3225</v>
      </c>
      <c r="D29" s="241">
        <v>0</v>
      </c>
      <c r="E29" s="288">
        <v>0</v>
      </c>
      <c r="F29" s="289">
        <f>SUM(B29:E29)</f>
        <v>7872</v>
      </c>
      <c r="G29" s="243">
        <f>F29/$F$9</f>
        <v>0.009387745366947314</v>
      </c>
      <c r="H29" s="242">
        <v>885</v>
      </c>
      <c r="I29" s="240"/>
      <c r="J29" s="241"/>
      <c r="K29" s="288"/>
      <c r="L29" s="289">
        <f>SUM(H29:K29)</f>
        <v>885</v>
      </c>
      <c r="M29" s="290">
        <f>IF(ISERROR(F29/L29-1),"         /0",(F29/L29-1))</f>
        <v>7.894915254237288</v>
      </c>
      <c r="N29" s="242">
        <v>18327</v>
      </c>
      <c r="O29" s="240">
        <v>10788</v>
      </c>
      <c r="P29" s="241"/>
      <c r="Q29" s="288"/>
      <c r="R29" s="289">
        <f>SUM(N29:Q29)</f>
        <v>29115</v>
      </c>
      <c r="S29" s="243">
        <f>R29/$R$9</f>
        <v>0.004000794250069222</v>
      </c>
      <c r="T29" s="242">
        <v>6502</v>
      </c>
      <c r="U29" s="240">
        <v>0</v>
      </c>
      <c r="V29" s="241"/>
      <c r="W29" s="288"/>
      <c r="X29" s="275">
        <f>SUM(T29:W29)</f>
        <v>6502</v>
      </c>
      <c r="Y29" s="239">
        <f>IF(ISERROR(R29/X29-1),"         /0",IF(R29/X29&gt;5,"  *  ",(R29/X29-1)))</f>
        <v>3.477852968317441</v>
      </c>
    </row>
    <row r="30" spans="1:25" ht="19.5" customHeight="1">
      <c r="A30" s="245" t="s">
        <v>337</v>
      </c>
      <c r="B30" s="242">
        <v>667</v>
      </c>
      <c r="C30" s="240">
        <v>537</v>
      </c>
      <c r="D30" s="241">
        <v>0</v>
      </c>
      <c r="E30" s="288">
        <v>0</v>
      </c>
      <c r="F30" s="224">
        <f>SUM(B30:E30)</f>
        <v>1204</v>
      </c>
      <c r="G30" s="243">
        <f>F30/$F$9</f>
        <v>0.001435828940778019</v>
      </c>
      <c r="H30" s="242">
        <v>3</v>
      </c>
      <c r="I30" s="240"/>
      <c r="J30" s="241"/>
      <c r="K30" s="288"/>
      <c r="L30" s="289">
        <f>SUM(H30:K30)</f>
        <v>3</v>
      </c>
      <c r="M30" s="290" t="s">
        <v>50</v>
      </c>
      <c r="N30" s="242">
        <v>2489</v>
      </c>
      <c r="O30" s="240">
        <v>2526</v>
      </c>
      <c r="P30" s="241">
        <v>4</v>
      </c>
      <c r="Q30" s="288">
        <v>3</v>
      </c>
      <c r="R30" s="289">
        <f>SUM(N30:Q30)</f>
        <v>5022</v>
      </c>
      <c r="S30" s="243">
        <f>R30/$R$9</f>
        <v>0.0006900906310784006</v>
      </c>
      <c r="T30" s="242">
        <v>93</v>
      </c>
      <c r="U30" s="240"/>
      <c r="V30" s="241">
        <v>2</v>
      </c>
      <c r="W30" s="288">
        <v>2</v>
      </c>
      <c r="X30" s="275">
        <f>SUM(T30:W30)</f>
        <v>97</v>
      </c>
      <c r="Y30" s="239" t="str">
        <f>IF(ISERROR(R30/X30-1),"         /0",IF(R30/X30&gt;5,"  *  ",(R30/X30-1)))</f>
        <v>  *  </v>
      </c>
    </row>
    <row r="31" spans="1:25" ht="19.5" customHeight="1">
      <c r="A31" s="245" t="s">
        <v>338</v>
      </c>
      <c r="B31" s="242">
        <v>706</v>
      </c>
      <c r="C31" s="240">
        <v>197</v>
      </c>
      <c r="D31" s="241">
        <v>0</v>
      </c>
      <c r="E31" s="288">
        <v>0</v>
      </c>
      <c r="F31" s="289">
        <f>SUM(B31:E31)</f>
        <v>903</v>
      </c>
      <c r="G31" s="243">
        <f>F31/$F$9</f>
        <v>0.0010768717055835142</v>
      </c>
      <c r="H31" s="242">
        <v>58</v>
      </c>
      <c r="I31" s="240"/>
      <c r="J31" s="241"/>
      <c r="K31" s="288"/>
      <c r="L31" s="289">
        <f>SUM(H31:K31)</f>
        <v>58</v>
      </c>
      <c r="M31" s="290">
        <f>IF(ISERROR(F31/L31-1),"         /0",(F31/L31-1))</f>
        <v>14.568965517241379</v>
      </c>
      <c r="N31" s="242">
        <v>2031</v>
      </c>
      <c r="O31" s="240">
        <v>884</v>
      </c>
      <c r="P31" s="241"/>
      <c r="Q31" s="288"/>
      <c r="R31" s="289">
        <f>SUM(N31:Q31)</f>
        <v>2915</v>
      </c>
      <c r="S31" s="243">
        <f>R31/$R$9</f>
        <v>0.0004005603722806726</v>
      </c>
      <c r="T31" s="242">
        <v>302</v>
      </c>
      <c r="U31" s="240"/>
      <c r="V31" s="241"/>
      <c r="W31" s="288"/>
      <c r="X31" s="275">
        <f>SUM(T31:W31)</f>
        <v>302</v>
      </c>
      <c r="Y31" s="239" t="str">
        <f>IF(ISERROR(R31/X31-1),"         /0",IF(R31/X31&gt;5,"  *  ",(R31/X31-1)))</f>
        <v>  *  </v>
      </c>
    </row>
    <row r="32" spans="1:25" ht="19.5" customHeight="1" thickBot="1">
      <c r="A32" s="245" t="s">
        <v>56</v>
      </c>
      <c r="B32" s="242">
        <v>895</v>
      </c>
      <c r="C32" s="240">
        <v>148</v>
      </c>
      <c r="D32" s="241">
        <v>0</v>
      </c>
      <c r="E32" s="288">
        <v>0</v>
      </c>
      <c r="F32" s="289">
        <f t="shared" si="0"/>
        <v>1043</v>
      </c>
      <c r="G32" s="243">
        <f t="shared" si="1"/>
        <v>0.0012438285591623536</v>
      </c>
      <c r="H32" s="242">
        <v>315</v>
      </c>
      <c r="I32" s="240">
        <v>0</v>
      </c>
      <c r="J32" s="241"/>
      <c r="K32" s="288"/>
      <c r="L32" s="289">
        <f t="shared" si="2"/>
        <v>315</v>
      </c>
      <c r="M32" s="290">
        <f t="shared" si="3"/>
        <v>2.311111111111111</v>
      </c>
      <c r="N32" s="242">
        <v>5300</v>
      </c>
      <c r="O32" s="240">
        <v>1291</v>
      </c>
      <c r="P32" s="241">
        <v>0</v>
      </c>
      <c r="Q32" s="288">
        <v>0</v>
      </c>
      <c r="R32" s="289">
        <f t="shared" si="4"/>
        <v>6591</v>
      </c>
      <c r="S32" s="243">
        <f t="shared" si="5"/>
        <v>0.0009056924232253561</v>
      </c>
      <c r="T32" s="242">
        <v>2627</v>
      </c>
      <c r="U32" s="240">
        <v>0</v>
      </c>
      <c r="V32" s="241">
        <v>0</v>
      </c>
      <c r="W32" s="288">
        <v>0</v>
      </c>
      <c r="X32" s="275">
        <f t="shared" si="6"/>
        <v>2627</v>
      </c>
      <c r="Y32" s="239">
        <f t="shared" si="7"/>
        <v>1.5089455652835935</v>
      </c>
    </row>
    <row r="33" spans="1:25" s="278" customFormat="1" ht="19.5" customHeight="1">
      <c r="A33" s="287" t="s">
        <v>58</v>
      </c>
      <c r="B33" s="284">
        <f>SUM(B34:B42)</f>
        <v>116927</v>
      </c>
      <c r="C33" s="283">
        <f>SUM(C34:C42)</f>
        <v>111344</v>
      </c>
      <c r="D33" s="282">
        <f>SUM(D34:D42)</f>
        <v>3005</v>
      </c>
      <c r="E33" s="281">
        <f>SUM(E34:E42)</f>
        <v>2937</v>
      </c>
      <c r="F33" s="280">
        <f t="shared" si="0"/>
        <v>234213</v>
      </c>
      <c r="G33" s="285">
        <f t="shared" si="1"/>
        <v>0.2793104681947194</v>
      </c>
      <c r="H33" s="284">
        <f>SUM(H34:H42)</f>
        <v>86872</v>
      </c>
      <c r="I33" s="283">
        <f>SUM(I34:I42)</f>
        <v>82502</v>
      </c>
      <c r="J33" s="282">
        <f>SUM(J34:J42)</f>
        <v>3382</v>
      </c>
      <c r="K33" s="281">
        <f>SUM(K34:K42)</f>
        <v>3145</v>
      </c>
      <c r="L33" s="280">
        <f t="shared" si="2"/>
        <v>175901</v>
      </c>
      <c r="M33" s="286">
        <f t="shared" si="3"/>
        <v>0.33150465318559874</v>
      </c>
      <c r="N33" s="284">
        <f>SUM(N34:N42)</f>
        <v>984880</v>
      </c>
      <c r="O33" s="283">
        <f>SUM(O34:O42)</f>
        <v>941227</v>
      </c>
      <c r="P33" s="282">
        <f>SUM(P34:P42)</f>
        <v>28609</v>
      </c>
      <c r="Q33" s="281">
        <f>SUM(Q34:Q42)</f>
        <v>28165</v>
      </c>
      <c r="R33" s="280">
        <f t="shared" si="4"/>
        <v>1982881</v>
      </c>
      <c r="S33" s="285">
        <f t="shared" si="5"/>
        <v>0.2724746317489785</v>
      </c>
      <c r="T33" s="284">
        <f>SUM(T34:T42)</f>
        <v>772484</v>
      </c>
      <c r="U33" s="283">
        <f>SUM(U34:U42)</f>
        <v>743123</v>
      </c>
      <c r="V33" s="282">
        <f>SUM(V34:V42)</f>
        <v>34226</v>
      </c>
      <c r="W33" s="281">
        <f>SUM(W34:W42)</f>
        <v>34770</v>
      </c>
      <c r="X33" s="280">
        <f t="shared" si="6"/>
        <v>1584603</v>
      </c>
      <c r="Y33" s="279">
        <f t="shared" si="7"/>
        <v>0.25134244981235043</v>
      </c>
    </row>
    <row r="34" spans="1:25" s="215" customFormat="1" ht="19.5" customHeight="1">
      <c r="A34" s="230" t="s">
        <v>339</v>
      </c>
      <c r="B34" s="228">
        <v>70136</v>
      </c>
      <c r="C34" s="225">
        <v>64311</v>
      </c>
      <c r="D34" s="224">
        <v>2993</v>
      </c>
      <c r="E34" s="276">
        <v>2931</v>
      </c>
      <c r="F34" s="275">
        <f t="shared" si="0"/>
        <v>140371</v>
      </c>
      <c r="G34" s="227">
        <f t="shared" si="1"/>
        <v>0.16739928924082334</v>
      </c>
      <c r="H34" s="228">
        <v>53051</v>
      </c>
      <c r="I34" s="225">
        <v>48061</v>
      </c>
      <c r="J34" s="224">
        <v>2827</v>
      </c>
      <c r="K34" s="276">
        <v>2635</v>
      </c>
      <c r="L34" s="275">
        <f t="shared" si="2"/>
        <v>106574</v>
      </c>
      <c r="M34" s="277">
        <f t="shared" si="3"/>
        <v>0.3171223750633363</v>
      </c>
      <c r="N34" s="228">
        <v>606893</v>
      </c>
      <c r="O34" s="225">
        <v>566012</v>
      </c>
      <c r="P34" s="224">
        <v>23348</v>
      </c>
      <c r="Q34" s="276">
        <v>23111</v>
      </c>
      <c r="R34" s="275">
        <f t="shared" si="4"/>
        <v>1219364</v>
      </c>
      <c r="S34" s="227">
        <f t="shared" si="5"/>
        <v>0.16755708328838767</v>
      </c>
      <c r="T34" s="226">
        <v>497085</v>
      </c>
      <c r="U34" s="225">
        <v>469271</v>
      </c>
      <c r="V34" s="224">
        <v>25491</v>
      </c>
      <c r="W34" s="276">
        <v>25557</v>
      </c>
      <c r="X34" s="275">
        <f t="shared" si="6"/>
        <v>1017404</v>
      </c>
      <c r="Y34" s="223">
        <f t="shared" si="7"/>
        <v>0.19850521523406628</v>
      </c>
    </row>
    <row r="35" spans="1:25" s="215" customFormat="1" ht="19.5" customHeight="1">
      <c r="A35" s="230" t="s">
        <v>340</v>
      </c>
      <c r="B35" s="228">
        <v>31337</v>
      </c>
      <c r="C35" s="225">
        <v>31460</v>
      </c>
      <c r="D35" s="224">
        <v>0</v>
      </c>
      <c r="E35" s="276">
        <v>0</v>
      </c>
      <c r="F35" s="275">
        <f t="shared" si="0"/>
        <v>62797</v>
      </c>
      <c r="G35" s="227">
        <f t="shared" si="1"/>
        <v>0.07488849667278842</v>
      </c>
      <c r="H35" s="228">
        <v>22739</v>
      </c>
      <c r="I35" s="225">
        <v>22915</v>
      </c>
      <c r="J35" s="224">
        <v>13</v>
      </c>
      <c r="K35" s="276"/>
      <c r="L35" s="275">
        <f t="shared" si="2"/>
        <v>45667</v>
      </c>
      <c r="M35" s="277">
        <f t="shared" si="3"/>
        <v>0.37510675104561275</v>
      </c>
      <c r="N35" s="228">
        <v>245340</v>
      </c>
      <c r="O35" s="225">
        <v>242761</v>
      </c>
      <c r="P35" s="224">
        <v>2607</v>
      </c>
      <c r="Q35" s="276">
        <v>2485</v>
      </c>
      <c r="R35" s="275">
        <f t="shared" si="4"/>
        <v>493193</v>
      </c>
      <c r="S35" s="227">
        <f t="shared" si="5"/>
        <v>0.06777137965222016</v>
      </c>
      <c r="T35" s="226">
        <v>179264</v>
      </c>
      <c r="U35" s="225">
        <v>175481</v>
      </c>
      <c r="V35" s="224">
        <v>3310</v>
      </c>
      <c r="W35" s="276">
        <v>3536</v>
      </c>
      <c r="X35" s="275">
        <f t="shared" si="6"/>
        <v>361591</v>
      </c>
      <c r="Y35" s="223">
        <f t="shared" si="7"/>
        <v>0.363952642626614</v>
      </c>
    </row>
    <row r="36" spans="1:25" s="215" customFormat="1" ht="19.5" customHeight="1">
      <c r="A36" s="230" t="s">
        <v>341</v>
      </c>
      <c r="B36" s="228">
        <v>5168</v>
      </c>
      <c r="C36" s="225">
        <v>5420</v>
      </c>
      <c r="D36" s="224">
        <v>6</v>
      </c>
      <c r="E36" s="276">
        <v>4</v>
      </c>
      <c r="F36" s="275">
        <f t="shared" si="0"/>
        <v>10598</v>
      </c>
      <c r="G36" s="227">
        <f t="shared" si="1"/>
        <v>0.012638633815918144</v>
      </c>
      <c r="H36" s="228">
        <v>2945</v>
      </c>
      <c r="I36" s="225">
        <v>3715</v>
      </c>
      <c r="J36" s="224">
        <v>2</v>
      </c>
      <c r="K36" s="276"/>
      <c r="L36" s="275">
        <f t="shared" si="2"/>
        <v>6662</v>
      </c>
      <c r="M36" s="277">
        <f t="shared" si="3"/>
        <v>0.5908135694986492</v>
      </c>
      <c r="N36" s="228">
        <v>38305</v>
      </c>
      <c r="O36" s="225">
        <v>44015</v>
      </c>
      <c r="P36" s="224">
        <v>258</v>
      </c>
      <c r="Q36" s="276">
        <v>328</v>
      </c>
      <c r="R36" s="275">
        <f t="shared" si="4"/>
        <v>82906</v>
      </c>
      <c r="S36" s="227">
        <f t="shared" si="5"/>
        <v>0.0113924041935854</v>
      </c>
      <c r="T36" s="226">
        <v>26398</v>
      </c>
      <c r="U36" s="225">
        <v>31929</v>
      </c>
      <c r="V36" s="224">
        <v>1079</v>
      </c>
      <c r="W36" s="276">
        <v>1192</v>
      </c>
      <c r="X36" s="275">
        <f t="shared" si="6"/>
        <v>60598</v>
      </c>
      <c r="Y36" s="223">
        <f t="shared" si="7"/>
        <v>0.3681309614178685</v>
      </c>
    </row>
    <row r="37" spans="1:25" s="215" customFormat="1" ht="19.5" customHeight="1">
      <c r="A37" s="230" t="s">
        <v>342</v>
      </c>
      <c r="B37" s="228">
        <v>3807</v>
      </c>
      <c r="C37" s="225">
        <v>4212</v>
      </c>
      <c r="D37" s="224">
        <v>6</v>
      </c>
      <c r="E37" s="276">
        <v>0</v>
      </c>
      <c r="F37" s="275">
        <f>SUM(B37:E37)</f>
        <v>8025</v>
      </c>
      <c r="G37" s="227">
        <f>F37/$F$9</f>
        <v>0.009570205356929902</v>
      </c>
      <c r="H37" s="228">
        <v>3584</v>
      </c>
      <c r="I37" s="225">
        <v>4026</v>
      </c>
      <c r="J37" s="224">
        <v>532</v>
      </c>
      <c r="K37" s="276">
        <v>505</v>
      </c>
      <c r="L37" s="275">
        <f>SUM(H37:K37)</f>
        <v>8647</v>
      </c>
      <c r="M37" s="277">
        <f>IF(ISERROR(F37/L37-1),"         /0",(F37/L37-1))</f>
        <v>-0.07193246212559268</v>
      </c>
      <c r="N37" s="228">
        <v>39739</v>
      </c>
      <c r="O37" s="225">
        <v>41136</v>
      </c>
      <c r="P37" s="224">
        <v>1942</v>
      </c>
      <c r="Q37" s="276">
        <v>1834</v>
      </c>
      <c r="R37" s="275">
        <f>SUM(N37:Q37)</f>
        <v>84651</v>
      </c>
      <c r="S37" s="227">
        <f>R37/$R$9</f>
        <v>0.01163219076292666</v>
      </c>
      <c r="T37" s="226">
        <v>33947</v>
      </c>
      <c r="U37" s="225">
        <v>35662</v>
      </c>
      <c r="V37" s="224">
        <v>3829</v>
      </c>
      <c r="W37" s="276">
        <v>3987</v>
      </c>
      <c r="X37" s="275">
        <f>SUM(T37:W37)</f>
        <v>77425</v>
      </c>
      <c r="Y37" s="223">
        <f>IF(ISERROR(R37/X37-1),"         /0",IF(R37/X37&gt;5,"  *  ",(R37/X37-1)))</f>
        <v>0.09332902809170163</v>
      </c>
    </row>
    <row r="38" spans="1:25" s="215" customFormat="1" ht="19.5" customHeight="1">
      <c r="A38" s="230" t="s">
        <v>343</v>
      </c>
      <c r="B38" s="228">
        <v>2520</v>
      </c>
      <c r="C38" s="225">
        <v>2742</v>
      </c>
      <c r="D38" s="224">
        <v>0</v>
      </c>
      <c r="E38" s="276">
        <v>0</v>
      </c>
      <c r="F38" s="275">
        <f>SUM(B38:E38)</f>
        <v>5262</v>
      </c>
      <c r="G38" s="227">
        <f>F38/$F$9</f>
        <v>0.006275192596656092</v>
      </c>
      <c r="H38" s="228">
        <v>1651</v>
      </c>
      <c r="I38" s="225">
        <v>1731</v>
      </c>
      <c r="J38" s="224"/>
      <c r="K38" s="276"/>
      <c r="L38" s="275">
        <f>SUM(H38:K38)</f>
        <v>3382</v>
      </c>
      <c r="M38" s="277">
        <f>IF(ISERROR(F38/L38-1),"         /0",(F38/L38-1))</f>
        <v>0.5558840922531048</v>
      </c>
      <c r="N38" s="228">
        <v>19025</v>
      </c>
      <c r="O38" s="225">
        <v>19284</v>
      </c>
      <c r="P38" s="224">
        <v>288</v>
      </c>
      <c r="Q38" s="276">
        <v>255</v>
      </c>
      <c r="R38" s="275">
        <f>SUM(N38:Q38)</f>
        <v>38852</v>
      </c>
      <c r="S38" s="227">
        <f>R38/$R$9</f>
        <v>0.005338789565642776</v>
      </c>
      <c r="T38" s="226">
        <v>15615</v>
      </c>
      <c r="U38" s="225">
        <v>15428</v>
      </c>
      <c r="V38" s="224">
        <v>136</v>
      </c>
      <c r="W38" s="276">
        <v>112</v>
      </c>
      <c r="X38" s="275">
        <f>SUM(T38:W38)</f>
        <v>31291</v>
      </c>
      <c r="Y38" s="223">
        <f>IF(ISERROR(R38/X38-1),"         /0",IF(R38/X38&gt;5,"  *  ",(R38/X38-1)))</f>
        <v>0.2416349749129143</v>
      </c>
    </row>
    <row r="39" spans="1:25" s="215" customFormat="1" ht="19.5" customHeight="1">
      <c r="A39" s="230" t="s">
        <v>344</v>
      </c>
      <c r="B39" s="228">
        <v>2222</v>
      </c>
      <c r="C39" s="225">
        <v>2006</v>
      </c>
      <c r="D39" s="224">
        <v>0</v>
      </c>
      <c r="E39" s="276">
        <v>0</v>
      </c>
      <c r="F39" s="275">
        <f>SUM(B39:E39)</f>
        <v>4228</v>
      </c>
      <c r="G39" s="227">
        <f>F39/$F$9</f>
        <v>0.00504209697808095</v>
      </c>
      <c r="H39" s="228">
        <v>1110</v>
      </c>
      <c r="I39" s="225">
        <v>923</v>
      </c>
      <c r="J39" s="224"/>
      <c r="K39" s="276"/>
      <c r="L39" s="275">
        <f>SUM(H39:K39)</f>
        <v>2033</v>
      </c>
      <c r="M39" s="277">
        <f>IF(ISERROR(F39/L39-1),"         /0",(F39/L39-1))</f>
        <v>1.0796851942941466</v>
      </c>
      <c r="N39" s="228">
        <v>18649</v>
      </c>
      <c r="O39" s="225">
        <v>16998</v>
      </c>
      <c r="P39" s="224"/>
      <c r="Q39" s="276">
        <v>12</v>
      </c>
      <c r="R39" s="275">
        <f>SUM(N39:Q39)</f>
        <v>35659</v>
      </c>
      <c r="S39" s="227">
        <f>R39/$R$9</f>
        <v>0.0049000282384756445</v>
      </c>
      <c r="T39" s="226">
        <v>8939</v>
      </c>
      <c r="U39" s="225">
        <v>7047</v>
      </c>
      <c r="V39" s="224">
        <v>2</v>
      </c>
      <c r="W39" s="276">
        <v>6</v>
      </c>
      <c r="X39" s="275">
        <f>SUM(T39:W39)</f>
        <v>15994</v>
      </c>
      <c r="Y39" s="223">
        <f>IF(ISERROR(R39/X39-1),"         /0",IF(R39/X39&gt;5,"  *  ",(R39/X39-1)))</f>
        <v>1.2295235713392523</v>
      </c>
    </row>
    <row r="40" spans="1:25" s="215" customFormat="1" ht="19.5" customHeight="1">
      <c r="A40" s="230" t="s">
        <v>345</v>
      </c>
      <c r="B40" s="228">
        <v>1224</v>
      </c>
      <c r="C40" s="225">
        <v>878</v>
      </c>
      <c r="D40" s="224">
        <v>0</v>
      </c>
      <c r="E40" s="276">
        <v>2</v>
      </c>
      <c r="F40" s="275">
        <f t="shared" si="0"/>
        <v>2104</v>
      </c>
      <c r="G40" s="227">
        <f t="shared" si="1"/>
        <v>0.0025091229994991296</v>
      </c>
      <c r="H40" s="228">
        <v>1385</v>
      </c>
      <c r="I40" s="225">
        <v>794</v>
      </c>
      <c r="J40" s="224">
        <v>8</v>
      </c>
      <c r="K40" s="276">
        <v>5</v>
      </c>
      <c r="L40" s="275">
        <f t="shared" si="2"/>
        <v>2192</v>
      </c>
      <c r="M40" s="277">
        <f t="shared" si="3"/>
        <v>-0.04014598540145986</v>
      </c>
      <c r="N40" s="228">
        <v>12076</v>
      </c>
      <c r="O40" s="225">
        <v>7567</v>
      </c>
      <c r="P40" s="224">
        <v>142</v>
      </c>
      <c r="Q40" s="276">
        <v>131</v>
      </c>
      <c r="R40" s="275">
        <f t="shared" si="4"/>
        <v>19916</v>
      </c>
      <c r="S40" s="227">
        <f t="shared" si="5"/>
        <v>0.0027367274011464407</v>
      </c>
      <c r="T40" s="226">
        <v>7709</v>
      </c>
      <c r="U40" s="225">
        <v>5969</v>
      </c>
      <c r="V40" s="224">
        <v>36</v>
      </c>
      <c r="W40" s="276">
        <v>42</v>
      </c>
      <c r="X40" s="275">
        <f t="shared" si="6"/>
        <v>13756</v>
      </c>
      <c r="Y40" s="223">
        <f t="shared" si="7"/>
        <v>0.44780459435882514</v>
      </c>
    </row>
    <row r="41" spans="1:25" s="215" customFormat="1" ht="19.5" customHeight="1">
      <c r="A41" s="230" t="s">
        <v>346</v>
      </c>
      <c r="B41" s="228">
        <v>332</v>
      </c>
      <c r="C41" s="225">
        <v>180</v>
      </c>
      <c r="D41" s="224">
        <v>0</v>
      </c>
      <c r="E41" s="276">
        <v>0</v>
      </c>
      <c r="F41" s="275">
        <f t="shared" si="0"/>
        <v>512</v>
      </c>
      <c r="G41" s="227">
        <f t="shared" si="1"/>
        <v>0.0006105850645168984</v>
      </c>
      <c r="H41" s="228">
        <v>260</v>
      </c>
      <c r="I41" s="225">
        <v>203</v>
      </c>
      <c r="J41" s="224"/>
      <c r="K41" s="276"/>
      <c r="L41" s="275">
        <f t="shared" si="2"/>
        <v>463</v>
      </c>
      <c r="M41" s="277">
        <f t="shared" si="3"/>
        <v>0.10583153347732188</v>
      </c>
      <c r="N41" s="228">
        <v>3098</v>
      </c>
      <c r="O41" s="225">
        <v>2230</v>
      </c>
      <c r="P41" s="224"/>
      <c r="Q41" s="276"/>
      <c r="R41" s="275">
        <f t="shared" si="4"/>
        <v>5328</v>
      </c>
      <c r="S41" s="227">
        <f t="shared" si="5"/>
        <v>0.0007321391641548623</v>
      </c>
      <c r="T41" s="226">
        <v>1974</v>
      </c>
      <c r="U41" s="225">
        <v>1295</v>
      </c>
      <c r="V41" s="224"/>
      <c r="W41" s="276"/>
      <c r="X41" s="275">
        <f t="shared" si="6"/>
        <v>3269</v>
      </c>
      <c r="Y41" s="223">
        <f t="shared" si="7"/>
        <v>0.6298562251453044</v>
      </c>
    </row>
    <row r="42" spans="1:25" s="215" customFormat="1" ht="19.5" customHeight="1" thickBot="1">
      <c r="A42" s="245" t="s">
        <v>56</v>
      </c>
      <c r="B42" s="242">
        <v>181</v>
      </c>
      <c r="C42" s="240">
        <v>135</v>
      </c>
      <c r="D42" s="241">
        <v>0</v>
      </c>
      <c r="E42" s="288">
        <v>0</v>
      </c>
      <c r="F42" s="289">
        <f>SUM(B42:E42)</f>
        <v>316</v>
      </c>
      <c r="G42" s="243">
        <f>F42/$F$9</f>
        <v>0.00037684546950652323</v>
      </c>
      <c r="H42" s="242">
        <v>147</v>
      </c>
      <c r="I42" s="240">
        <v>134</v>
      </c>
      <c r="J42" s="241"/>
      <c r="K42" s="288"/>
      <c r="L42" s="289">
        <f>SUM(H42:K42)</f>
        <v>281</v>
      </c>
      <c r="M42" s="290">
        <f>IF(ISERROR(F42/L42-1),"         /0",(F42/L42-1))</f>
        <v>0.12455516014234869</v>
      </c>
      <c r="N42" s="242">
        <v>1755</v>
      </c>
      <c r="O42" s="240">
        <v>1224</v>
      </c>
      <c r="P42" s="241">
        <v>24</v>
      </c>
      <c r="Q42" s="288">
        <v>9</v>
      </c>
      <c r="R42" s="289">
        <f>SUM(N42:Q42)</f>
        <v>3012</v>
      </c>
      <c r="S42" s="243">
        <f>R42/$R$9</f>
        <v>0.0004138894824388974</v>
      </c>
      <c r="T42" s="289">
        <v>1553</v>
      </c>
      <c r="U42" s="240">
        <v>1041</v>
      </c>
      <c r="V42" s="241">
        <v>343</v>
      </c>
      <c r="W42" s="288">
        <v>338</v>
      </c>
      <c r="X42" s="289">
        <f>SUM(T42:W42)</f>
        <v>3275</v>
      </c>
      <c r="Y42" s="239">
        <f>IF(ISERROR(R42/X42-1),"         /0",IF(R42/X42&gt;5,"  *  ",(R42/X42-1)))</f>
        <v>-0.08030534351145036</v>
      </c>
    </row>
    <row r="43" spans="1:25" s="278" customFormat="1" ht="19.5" customHeight="1">
      <c r="A43" s="287" t="s">
        <v>57</v>
      </c>
      <c r="B43" s="284">
        <f>SUM(B44:B46)</f>
        <v>13167</v>
      </c>
      <c r="C43" s="283">
        <f>SUM(C44:C46)</f>
        <v>12770</v>
      </c>
      <c r="D43" s="282">
        <f>SUM(D44:D46)</f>
        <v>4</v>
      </c>
      <c r="E43" s="281">
        <f>SUM(E44:E46)</f>
        <v>2</v>
      </c>
      <c r="F43" s="280">
        <f t="shared" si="0"/>
        <v>25943</v>
      </c>
      <c r="G43" s="285">
        <f t="shared" si="1"/>
        <v>0.030938297517113078</v>
      </c>
      <c r="H43" s="284">
        <f>SUM(H44:H46)</f>
        <v>7256</v>
      </c>
      <c r="I43" s="283">
        <f>SUM(I44:I46)</f>
        <v>7290</v>
      </c>
      <c r="J43" s="282">
        <f>SUM(J44:J46)</f>
        <v>7</v>
      </c>
      <c r="K43" s="281">
        <f>SUM(K44:K46)</f>
        <v>5</v>
      </c>
      <c r="L43" s="280">
        <f t="shared" si="2"/>
        <v>14558</v>
      </c>
      <c r="M43" s="286">
        <f t="shared" si="3"/>
        <v>0.7820442368457206</v>
      </c>
      <c r="N43" s="284">
        <f>SUM(N44:N46)</f>
        <v>81151</v>
      </c>
      <c r="O43" s="283">
        <f>SUM(O44:O46)</f>
        <v>82113</v>
      </c>
      <c r="P43" s="282">
        <f>SUM(P44:P46)</f>
        <v>1072</v>
      </c>
      <c r="Q43" s="281">
        <f>SUM(Q44:Q46)</f>
        <v>821</v>
      </c>
      <c r="R43" s="280">
        <f t="shared" si="4"/>
        <v>165157</v>
      </c>
      <c r="S43" s="285">
        <f t="shared" si="5"/>
        <v>0.022694802540226086</v>
      </c>
      <c r="T43" s="284">
        <f>SUM(T44:T46)</f>
        <v>66358</v>
      </c>
      <c r="U43" s="283">
        <f>SUM(U44:U46)</f>
        <v>66218</v>
      </c>
      <c r="V43" s="282">
        <f>SUM(V44:V46)</f>
        <v>624</v>
      </c>
      <c r="W43" s="281">
        <f>SUM(W44:W46)</f>
        <v>718</v>
      </c>
      <c r="X43" s="280">
        <f t="shared" si="6"/>
        <v>133918</v>
      </c>
      <c r="Y43" s="279">
        <f t="shared" si="7"/>
        <v>0.23326961274809954</v>
      </c>
    </row>
    <row r="44" spans="1:25" ht="19.5" customHeight="1">
      <c r="A44" s="230" t="s">
        <v>347</v>
      </c>
      <c r="B44" s="228">
        <v>9778</v>
      </c>
      <c r="C44" s="225">
        <v>9935</v>
      </c>
      <c r="D44" s="224">
        <v>0</v>
      </c>
      <c r="E44" s="276">
        <v>2</v>
      </c>
      <c r="F44" s="275">
        <f t="shared" si="0"/>
        <v>19715</v>
      </c>
      <c r="G44" s="227">
        <f t="shared" si="1"/>
        <v>0.023511102630762993</v>
      </c>
      <c r="H44" s="228">
        <v>4306</v>
      </c>
      <c r="I44" s="225">
        <v>4475</v>
      </c>
      <c r="J44" s="224">
        <v>7</v>
      </c>
      <c r="K44" s="276"/>
      <c r="L44" s="275">
        <f t="shared" si="2"/>
        <v>8788</v>
      </c>
      <c r="M44" s="277">
        <f t="shared" si="3"/>
        <v>1.243400091033227</v>
      </c>
      <c r="N44" s="228">
        <v>56109</v>
      </c>
      <c r="O44" s="225">
        <v>57910</v>
      </c>
      <c r="P44" s="224">
        <v>332</v>
      </c>
      <c r="Q44" s="276">
        <v>325</v>
      </c>
      <c r="R44" s="275">
        <f t="shared" si="4"/>
        <v>114676</v>
      </c>
      <c r="S44" s="227">
        <f t="shared" si="5"/>
        <v>0.015758031304170982</v>
      </c>
      <c r="T44" s="226">
        <v>45772</v>
      </c>
      <c r="U44" s="225">
        <v>44281</v>
      </c>
      <c r="V44" s="224">
        <v>457</v>
      </c>
      <c r="W44" s="276">
        <v>446</v>
      </c>
      <c r="X44" s="275">
        <f t="shared" si="6"/>
        <v>90956</v>
      </c>
      <c r="Y44" s="223">
        <f t="shared" si="7"/>
        <v>0.2607854347156866</v>
      </c>
    </row>
    <row r="45" spans="1:25" ht="19.5" customHeight="1">
      <c r="A45" s="230" t="s">
        <v>348</v>
      </c>
      <c r="B45" s="228">
        <v>3301</v>
      </c>
      <c r="C45" s="225">
        <v>2719</v>
      </c>
      <c r="D45" s="224">
        <v>4</v>
      </c>
      <c r="E45" s="276">
        <v>0</v>
      </c>
      <c r="F45" s="275">
        <f t="shared" si="0"/>
        <v>6024</v>
      </c>
      <c r="G45" s="227">
        <f t="shared" si="1"/>
        <v>0.0071839148997066326</v>
      </c>
      <c r="H45" s="228">
        <v>2903</v>
      </c>
      <c r="I45" s="225">
        <v>2614</v>
      </c>
      <c r="J45" s="224"/>
      <c r="K45" s="276"/>
      <c r="L45" s="275">
        <f t="shared" si="2"/>
        <v>5517</v>
      </c>
      <c r="M45" s="277">
        <f t="shared" si="3"/>
        <v>0.09189777052746062</v>
      </c>
      <c r="N45" s="228">
        <v>24377</v>
      </c>
      <c r="O45" s="225">
        <v>22959</v>
      </c>
      <c r="P45" s="224">
        <v>740</v>
      </c>
      <c r="Q45" s="276">
        <v>495</v>
      </c>
      <c r="R45" s="275">
        <f t="shared" si="4"/>
        <v>48571</v>
      </c>
      <c r="S45" s="227">
        <f t="shared" si="5"/>
        <v>0.006674311438094185</v>
      </c>
      <c r="T45" s="226">
        <v>20144</v>
      </c>
      <c r="U45" s="225">
        <v>20702</v>
      </c>
      <c r="V45" s="224">
        <v>164</v>
      </c>
      <c r="W45" s="276">
        <v>264</v>
      </c>
      <c r="X45" s="275">
        <f t="shared" si="6"/>
        <v>41274</v>
      </c>
      <c r="Y45" s="223">
        <f t="shared" si="7"/>
        <v>0.17679410767068848</v>
      </c>
    </row>
    <row r="46" spans="1:25" ht="19.5" customHeight="1" thickBot="1">
      <c r="A46" s="230" t="s">
        <v>56</v>
      </c>
      <c r="B46" s="228">
        <v>88</v>
      </c>
      <c r="C46" s="225">
        <v>116</v>
      </c>
      <c r="D46" s="224">
        <v>0</v>
      </c>
      <c r="E46" s="276">
        <v>0</v>
      </c>
      <c r="F46" s="275">
        <f t="shared" si="0"/>
        <v>204</v>
      </c>
      <c r="G46" s="227">
        <f t="shared" si="1"/>
        <v>0.00024327998664345173</v>
      </c>
      <c r="H46" s="228">
        <v>47</v>
      </c>
      <c r="I46" s="225">
        <v>201</v>
      </c>
      <c r="J46" s="224"/>
      <c r="K46" s="276">
        <v>5</v>
      </c>
      <c r="L46" s="275">
        <f t="shared" si="2"/>
        <v>253</v>
      </c>
      <c r="M46" s="277">
        <f t="shared" si="3"/>
        <v>-0.19367588932806323</v>
      </c>
      <c r="N46" s="228">
        <v>665</v>
      </c>
      <c r="O46" s="225">
        <v>1244</v>
      </c>
      <c r="P46" s="224"/>
      <c r="Q46" s="276">
        <v>1</v>
      </c>
      <c r="R46" s="275">
        <f t="shared" si="4"/>
        <v>1910</v>
      </c>
      <c r="S46" s="227">
        <f t="shared" si="5"/>
        <v>0.00026245979796092096</v>
      </c>
      <c r="T46" s="226">
        <v>442</v>
      </c>
      <c r="U46" s="225">
        <v>1235</v>
      </c>
      <c r="V46" s="224">
        <v>3</v>
      </c>
      <c r="W46" s="276">
        <v>8</v>
      </c>
      <c r="X46" s="275">
        <f t="shared" si="6"/>
        <v>1688</v>
      </c>
      <c r="Y46" s="223">
        <f t="shared" si="7"/>
        <v>0.13151658767772512</v>
      </c>
    </row>
    <row r="47" spans="1:25" s="215" customFormat="1" ht="19.5" customHeight="1" thickBot="1">
      <c r="A47" s="274" t="s">
        <v>56</v>
      </c>
      <c r="B47" s="271">
        <v>1682</v>
      </c>
      <c r="C47" s="270">
        <v>417</v>
      </c>
      <c r="D47" s="269">
        <v>3</v>
      </c>
      <c r="E47" s="268">
        <v>3</v>
      </c>
      <c r="F47" s="267">
        <f t="shared" si="0"/>
        <v>2105</v>
      </c>
      <c r="G47" s="272">
        <f t="shared" si="1"/>
        <v>0.002510315548453264</v>
      </c>
      <c r="H47" s="271">
        <v>1462</v>
      </c>
      <c r="I47" s="270">
        <v>269</v>
      </c>
      <c r="J47" s="269">
        <v>0</v>
      </c>
      <c r="K47" s="268">
        <v>0</v>
      </c>
      <c r="L47" s="267">
        <f t="shared" si="2"/>
        <v>1731</v>
      </c>
      <c r="M47" s="273">
        <f t="shared" si="3"/>
        <v>0.21606008087810524</v>
      </c>
      <c r="N47" s="271">
        <v>16398</v>
      </c>
      <c r="O47" s="270">
        <v>5212</v>
      </c>
      <c r="P47" s="269">
        <v>80</v>
      </c>
      <c r="Q47" s="268">
        <v>77</v>
      </c>
      <c r="R47" s="267">
        <f t="shared" si="4"/>
        <v>21767</v>
      </c>
      <c r="S47" s="272">
        <f t="shared" si="5"/>
        <v>0.0029910798022069985</v>
      </c>
      <c r="T47" s="271">
        <v>11839</v>
      </c>
      <c r="U47" s="270">
        <v>2385</v>
      </c>
      <c r="V47" s="269">
        <v>22</v>
      </c>
      <c r="W47" s="268">
        <v>15</v>
      </c>
      <c r="X47" s="267">
        <f t="shared" si="6"/>
        <v>14261</v>
      </c>
      <c r="Y47" s="266">
        <f t="shared" si="7"/>
        <v>0.5263305518547086</v>
      </c>
    </row>
    <row r="48" ht="15" thickTop="1">
      <c r="A48" s="89" t="s">
        <v>43</v>
      </c>
    </row>
    <row r="49" ht="14.25">
      <c r="A49" s="89" t="s">
        <v>55</v>
      </c>
    </row>
  </sheetData>
  <sheetProtection/>
  <mergeCells count="26">
    <mergeCell ref="N7:O7"/>
    <mergeCell ref="N6:R6"/>
    <mergeCell ref="B7:C7"/>
    <mergeCell ref="M6:M8"/>
    <mergeCell ref="S6:S8"/>
    <mergeCell ref="B5:M5"/>
    <mergeCell ref="X1:Y1"/>
    <mergeCell ref="A3:Y3"/>
    <mergeCell ref="A5:A8"/>
    <mergeCell ref="G6:G8"/>
    <mergeCell ref="B6:F6"/>
    <mergeCell ref="Y6:Y8"/>
    <mergeCell ref="F7:F8"/>
    <mergeCell ref="H7:I7"/>
    <mergeCell ref="V7:W7"/>
    <mergeCell ref="H6:L6"/>
    <mergeCell ref="A4:Y4"/>
    <mergeCell ref="T7:U7"/>
    <mergeCell ref="L7:L8"/>
    <mergeCell ref="T6:X6"/>
    <mergeCell ref="J7:K7"/>
    <mergeCell ref="D7:E7"/>
    <mergeCell ref="R7:R8"/>
    <mergeCell ref="X7:X8"/>
    <mergeCell ref="N5:Y5"/>
    <mergeCell ref="P7:Q7"/>
  </mergeCells>
  <conditionalFormatting sqref="Y48:Y65536 M48:M65536 Y3 M3">
    <cfRule type="cellIs" priority="3" dxfId="93" operator="lessThan" stopIfTrue="1">
      <formula>0</formula>
    </cfRule>
  </conditionalFormatting>
  <conditionalFormatting sqref="M9:M47 Y9:Y47">
    <cfRule type="cellIs" priority="4" dxfId="94" operator="lessThan" stopIfTrue="1">
      <formula>0</formula>
    </cfRule>
    <cfRule type="cellIs" priority="5" dxfId="95" operator="greaterThanOrEqual" stopIfTrue="1">
      <formula>0</formula>
    </cfRule>
  </conditionalFormatting>
  <conditionalFormatting sqref="M5 Y5 Y7:Y8 M7:M8">
    <cfRule type="cellIs" priority="2" dxfId="93" operator="lessThan" stopIfTrue="1">
      <formula>0</formula>
    </cfRule>
  </conditionalFormatting>
  <conditionalFormatting sqref="M6 Y6">
    <cfRule type="cellIs" priority="1" dxfId="93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0"/>
  </sheetPr>
  <dimension ref="A1:Y72"/>
  <sheetViews>
    <sheetView showGridLines="0" zoomScale="80" zoomScaleNormal="80" zoomScalePageLayoutView="0" workbookViewId="0" topLeftCell="C1">
      <selection activeCell="X1" sqref="X1:Y1"/>
    </sheetView>
  </sheetViews>
  <sheetFormatPr defaultColWidth="8.00390625" defaultRowHeight="15"/>
  <cols>
    <col min="1" max="1" width="25.8515625" style="123" customWidth="1"/>
    <col min="2" max="3" width="10.7109375" style="123" bestFit="1" customWidth="1"/>
    <col min="4" max="4" width="8.7109375" style="123" bestFit="1" customWidth="1"/>
    <col min="5" max="6" width="10.7109375" style="123" bestFit="1" customWidth="1"/>
    <col min="7" max="7" width="9.7109375" style="123" customWidth="1"/>
    <col min="8" max="8" width="9.28125" style="123" customWidth="1"/>
    <col min="9" max="9" width="10.7109375" style="123" bestFit="1" customWidth="1"/>
    <col min="10" max="10" width="8.7109375" style="123" customWidth="1"/>
    <col min="11" max="11" width="9.7109375" style="123" customWidth="1"/>
    <col min="12" max="12" width="10.7109375" style="123" bestFit="1" customWidth="1"/>
    <col min="13" max="13" width="10.8515625" style="123" bestFit="1" customWidth="1"/>
    <col min="14" max="14" width="11.7109375" style="123" customWidth="1"/>
    <col min="15" max="15" width="11.28125" style="123" customWidth="1"/>
    <col min="16" max="16" width="9.00390625" style="123" customWidth="1"/>
    <col min="17" max="17" width="10.8515625" style="123" customWidth="1"/>
    <col min="18" max="18" width="12.7109375" style="123" bestFit="1" customWidth="1"/>
    <col min="19" max="19" width="9.8515625" style="123" bestFit="1" customWidth="1"/>
    <col min="20" max="21" width="11.140625" style="123" bestFit="1" customWidth="1"/>
    <col min="22" max="23" width="10.28125" style="123" customWidth="1"/>
    <col min="24" max="24" width="12.7109375" style="123" bestFit="1" customWidth="1"/>
    <col min="25" max="25" width="9.8515625" style="123" bestFit="1" customWidth="1"/>
    <col min="26" max="16384" width="8.00390625" style="123" customWidth="1"/>
  </cols>
  <sheetData>
    <row r="1" spans="24:25" ht="18.75" thickBot="1">
      <c r="X1" s="581" t="s">
        <v>28</v>
      </c>
      <c r="Y1" s="582"/>
    </row>
    <row r="2" ht="5.25" customHeight="1" thickBot="1"/>
    <row r="3" spans="1:25" ht="24" customHeight="1" thickTop="1">
      <c r="A3" s="639" t="s">
        <v>69</v>
      </c>
      <c r="B3" s="640"/>
      <c r="C3" s="640"/>
      <c r="D3" s="640"/>
      <c r="E3" s="640"/>
      <c r="F3" s="640"/>
      <c r="G3" s="640"/>
      <c r="H3" s="640"/>
      <c r="I3" s="640"/>
      <c r="J3" s="640"/>
      <c r="K3" s="640"/>
      <c r="L3" s="640"/>
      <c r="M3" s="640"/>
      <c r="N3" s="640"/>
      <c r="O3" s="640"/>
      <c r="P3" s="640"/>
      <c r="Q3" s="640"/>
      <c r="R3" s="640"/>
      <c r="S3" s="640"/>
      <c r="T3" s="640"/>
      <c r="U3" s="640"/>
      <c r="V3" s="640"/>
      <c r="W3" s="640"/>
      <c r="X3" s="640"/>
      <c r="Y3" s="641"/>
    </row>
    <row r="4" spans="1:25" ht="21" customHeight="1" thickBot="1">
      <c r="A4" s="650" t="s">
        <v>45</v>
      </c>
      <c r="B4" s="651"/>
      <c r="C4" s="651"/>
      <c r="D4" s="651"/>
      <c r="E4" s="651"/>
      <c r="F4" s="651"/>
      <c r="G4" s="651"/>
      <c r="H4" s="651"/>
      <c r="I4" s="651"/>
      <c r="J4" s="651"/>
      <c r="K4" s="651"/>
      <c r="L4" s="651"/>
      <c r="M4" s="651"/>
      <c r="N4" s="651"/>
      <c r="O4" s="651"/>
      <c r="P4" s="651"/>
      <c r="Q4" s="651"/>
      <c r="R4" s="651"/>
      <c r="S4" s="651"/>
      <c r="T4" s="651"/>
      <c r="U4" s="651"/>
      <c r="V4" s="651"/>
      <c r="W4" s="651"/>
      <c r="X4" s="651"/>
      <c r="Y4" s="652"/>
    </row>
    <row r="5" spans="1:25" s="265" customFormat="1" ht="15.75" customHeight="1" thickBot="1" thickTop="1">
      <c r="A5" s="661" t="s">
        <v>68</v>
      </c>
      <c r="B5" s="656" t="s">
        <v>36</v>
      </c>
      <c r="C5" s="657"/>
      <c r="D5" s="657"/>
      <c r="E5" s="657"/>
      <c r="F5" s="657"/>
      <c r="G5" s="657"/>
      <c r="H5" s="657"/>
      <c r="I5" s="657"/>
      <c r="J5" s="658"/>
      <c r="K5" s="658"/>
      <c r="L5" s="658"/>
      <c r="M5" s="659"/>
      <c r="N5" s="656" t="s">
        <v>35</v>
      </c>
      <c r="O5" s="657"/>
      <c r="P5" s="657"/>
      <c r="Q5" s="657"/>
      <c r="R5" s="657"/>
      <c r="S5" s="657"/>
      <c r="T5" s="657"/>
      <c r="U5" s="657"/>
      <c r="V5" s="657"/>
      <c r="W5" s="657"/>
      <c r="X5" s="657"/>
      <c r="Y5" s="660"/>
    </row>
    <row r="6" spans="1:25" s="163" customFormat="1" ht="26.25" customHeight="1">
      <c r="A6" s="662"/>
      <c r="B6" s="645" t="s">
        <v>154</v>
      </c>
      <c r="C6" s="646"/>
      <c r="D6" s="646"/>
      <c r="E6" s="646"/>
      <c r="F6" s="646"/>
      <c r="G6" s="642" t="s">
        <v>34</v>
      </c>
      <c r="H6" s="645" t="s">
        <v>155</v>
      </c>
      <c r="I6" s="646"/>
      <c r="J6" s="646"/>
      <c r="K6" s="646"/>
      <c r="L6" s="646"/>
      <c r="M6" s="653" t="s">
        <v>33</v>
      </c>
      <c r="N6" s="645" t="s">
        <v>156</v>
      </c>
      <c r="O6" s="646"/>
      <c r="P6" s="646"/>
      <c r="Q6" s="646"/>
      <c r="R6" s="646"/>
      <c r="S6" s="642" t="s">
        <v>34</v>
      </c>
      <c r="T6" s="645" t="s">
        <v>157</v>
      </c>
      <c r="U6" s="646"/>
      <c r="V6" s="646"/>
      <c r="W6" s="646"/>
      <c r="X6" s="646"/>
      <c r="Y6" s="647" t="s">
        <v>33</v>
      </c>
    </row>
    <row r="7" spans="1:25" s="163" customFormat="1" ht="26.25" customHeight="1">
      <c r="A7" s="663"/>
      <c r="B7" s="634" t="s">
        <v>22</v>
      </c>
      <c r="C7" s="635"/>
      <c r="D7" s="636" t="s">
        <v>21</v>
      </c>
      <c r="E7" s="635"/>
      <c r="F7" s="637" t="s">
        <v>17</v>
      </c>
      <c r="G7" s="643"/>
      <c r="H7" s="634" t="s">
        <v>22</v>
      </c>
      <c r="I7" s="635"/>
      <c r="J7" s="636" t="s">
        <v>21</v>
      </c>
      <c r="K7" s="635"/>
      <c r="L7" s="637" t="s">
        <v>17</v>
      </c>
      <c r="M7" s="654"/>
      <c r="N7" s="634" t="s">
        <v>22</v>
      </c>
      <c r="O7" s="635"/>
      <c r="P7" s="636" t="s">
        <v>21</v>
      </c>
      <c r="Q7" s="635"/>
      <c r="R7" s="637" t="s">
        <v>17</v>
      </c>
      <c r="S7" s="643"/>
      <c r="T7" s="634" t="s">
        <v>22</v>
      </c>
      <c r="U7" s="635"/>
      <c r="V7" s="636" t="s">
        <v>21</v>
      </c>
      <c r="W7" s="635"/>
      <c r="X7" s="637" t="s">
        <v>17</v>
      </c>
      <c r="Y7" s="648"/>
    </row>
    <row r="8" spans="1:25" s="261" customFormat="1" ht="15" thickBot="1">
      <c r="A8" s="664"/>
      <c r="B8" s="264" t="s">
        <v>19</v>
      </c>
      <c r="C8" s="262" t="s">
        <v>18</v>
      </c>
      <c r="D8" s="263" t="s">
        <v>19</v>
      </c>
      <c r="E8" s="262" t="s">
        <v>18</v>
      </c>
      <c r="F8" s="638"/>
      <c r="G8" s="644"/>
      <c r="H8" s="264" t="s">
        <v>19</v>
      </c>
      <c r="I8" s="262" t="s">
        <v>18</v>
      </c>
      <c r="J8" s="263" t="s">
        <v>19</v>
      </c>
      <c r="K8" s="262" t="s">
        <v>18</v>
      </c>
      <c r="L8" s="638"/>
      <c r="M8" s="655"/>
      <c r="N8" s="264" t="s">
        <v>19</v>
      </c>
      <c r="O8" s="262" t="s">
        <v>18</v>
      </c>
      <c r="P8" s="263" t="s">
        <v>19</v>
      </c>
      <c r="Q8" s="262" t="s">
        <v>18</v>
      </c>
      <c r="R8" s="638"/>
      <c r="S8" s="644"/>
      <c r="T8" s="264" t="s">
        <v>19</v>
      </c>
      <c r="U8" s="262" t="s">
        <v>18</v>
      </c>
      <c r="V8" s="263" t="s">
        <v>19</v>
      </c>
      <c r="W8" s="262" t="s">
        <v>18</v>
      </c>
      <c r="X8" s="638"/>
      <c r="Y8" s="649"/>
    </row>
    <row r="9" spans="1:25" s="152" customFormat="1" ht="18" customHeight="1" thickBot="1" thickTop="1">
      <c r="A9" s="304" t="s">
        <v>24</v>
      </c>
      <c r="B9" s="433">
        <f>B10+B24+B38+B48+B60+B70</f>
        <v>430556</v>
      </c>
      <c r="C9" s="434">
        <f>C10+C24+C38+C48+C60+C70</f>
        <v>401864</v>
      </c>
      <c r="D9" s="435">
        <f>D10+D24+D38+D48+D60+D70</f>
        <v>3061</v>
      </c>
      <c r="E9" s="434">
        <f>E10+E24+E38+E48+E60+E70</f>
        <v>3059</v>
      </c>
      <c r="F9" s="435">
        <f aca="true" t="shared" si="0" ref="F9:F40">SUM(B9:E9)</f>
        <v>838540</v>
      </c>
      <c r="G9" s="436">
        <f aca="true" t="shared" si="1" ref="G9:G40">F9/$F$9</f>
        <v>1</v>
      </c>
      <c r="H9" s="433">
        <f>H10+H24+H38+H48+H60+H70</f>
        <v>364167</v>
      </c>
      <c r="I9" s="434">
        <f>I10+I24+I38+I48+I60+I70</f>
        <v>335315</v>
      </c>
      <c r="J9" s="435">
        <f>J10+J24+J38+J48+J60+J70</f>
        <v>3643</v>
      </c>
      <c r="K9" s="434">
        <f>K10+K24+K38+K48+K60+K70</f>
        <v>3215</v>
      </c>
      <c r="L9" s="435">
        <f aca="true" t="shared" si="2" ref="L9:L40">SUM(H9:K9)</f>
        <v>706340</v>
      </c>
      <c r="M9" s="437">
        <f aca="true" t="shared" si="3" ref="M9:M40">IF(ISERROR(F9/L9-1),"         /0",(F9/L9-1))</f>
        <v>0.18716198997649847</v>
      </c>
      <c r="N9" s="433">
        <f>N10+N24+N38+N48+N60+N70</f>
        <v>3664357</v>
      </c>
      <c r="O9" s="434">
        <f>O10+O24+O38+O48+O60+O70</f>
        <v>3548789</v>
      </c>
      <c r="P9" s="435">
        <f>P10+P24+P38+P48+P60+P70</f>
        <v>33187</v>
      </c>
      <c r="Q9" s="434">
        <f>Q10+Q24+Q38+Q48+Q60+Q70</f>
        <v>30972</v>
      </c>
      <c r="R9" s="435">
        <f aca="true" t="shared" si="4" ref="R9:R40">SUM(N9:Q9)</f>
        <v>7277305</v>
      </c>
      <c r="S9" s="436">
        <f aca="true" t="shared" si="5" ref="S9:S40">R9/$R$9</f>
        <v>1</v>
      </c>
      <c r="T9" s="433">
        <f>T10+T24+T38+T48+T60+T70</f>
        <v>3264934</v>
      </c>
      <c r="U9" s="434">
        <f>U10+U24+U38+U48+U60+U70</f>
        <v>3154863</v>
      </c>
      <c r="V9" s="435">
        <f>V10+V24+V38+V48+V60+V70</f>
        <v>36594</v>
      </c>
      <c r="W9" s="434">
        <f>W10+W24+W38+W48+W60+W70</f>
        <v>37175</v>
      </c>
      <c r="X9" s="435">
        <f aca="true" t="shared" si="6" ref="X9:X40">SUM(T9:W9)</f>
        <v>6493566</v>
      </c>
      <c r="Y9" s="437">
        <f>IF(ISERROR(R9/X9-1),"         /0",(R9/X9-1))</f>
        <v>0.12069469995376969</v>
      </c>
    </row>
    <row r="10" spans="1:25" s="278" customFormat="1" ht="19.5" customHeight="1">
      <c r="A10" s="287" t="s">
        <v>61</v>
      </c>
      <c r="B10" s="284">
        <f>SUM(B11:B23)</f>
        <v>120860</v>
      </c>
      <c r="C10" s="283">
        <f>SUM(C11:C23)</f>
        <v>112925</v>
      </c>
      <c r="D10" s="282">
        <f>SUM(D11:D23)</f>
        <v>13</v>
      </c>
      <c r="E10" s="283">
        <f>SUM(E11:E23)</f>
        <v>8</v>
      </c>
      <c r="F10" s="282">
        <f t="shared" si="0"/>
        <v>233806</v>
      </c>
      <c r="G10" s="285">
        <f t="shared" si="1"/>
        <v>0.27882510077038664</v>
      </c>
      <c r="H10" s="284">
        <f>SUM(H11:H23)</f>
        <v>108914</v>
      </c>
      <c r="I10" s="283">
        <f>SUM(I11:I23)</f>
        <v>97572</v>
      </c>
      <c r="J10" s="282">
        <f>SUM(J11:J23)</f>
        <v>85</v>
      </c>
      <c r="K10" s="283">
        <f>SUM(K11:K23)</f>
        <v>1</v>
      </c>
      <c r="L10" s="282">
        <f t="shared" si="2"/>
        <v>206572</v>
      </c>
      <c r="M10" s="286">
        <f t="shared" si="3"/>
        <v>0.1318378095772903</v>
      </c>
      <c r="N10" s="284">
        <f>SUM(N11:N23)</f>
        <v>1146288</v>
      </c>
      <c r="O10" s="283">
        <f>SUM(O11:O23)</f>
        <v>1139322</v>
      </c>
      <c r="P10" s="282">
        <f>SUM(P11:P23)</f>
        <v>2100</v>
      </c>
      <c r="Q10" s="283">
        <f>SUM(Q11:Q23)</f>
        <v>440</v>
      </c>
      <c r="R10" s="282">
        <f t="shared" si="4"/>
        <v>2288150</v>
      </c>
      <c r="S10" s="285">
        <f t="shared" si="5"/>
        <v>0.31442271555197976</v>
      </c>
      <c r="T10" s="284">
        <f>SUM(T11:T23)</f>
        <v>1045969</v>
      </c>
      <c r="U10" s="283">
        <f>SUM(U11:U23)</f>
        <v>1032831</v>
      </c>
      <c r="V10" s="282">
        <f>SUM(V11:V23)</f>
        <v>769</v>
      </c>
      <c r="W10" s="283">
        <f>SUM(W11:W23)</f>
        <v>974</v>
      </c>
      <c r="X10" s="282">
        <f t="shared" si="6"/>
        <v>2080543</v>
      </c>
      <c r="Y10" s="279">
        <f aca="true" t="shared" si="7" ref="Y10:Y40">IF(ISERROR(R10/X10-1),"         /0",IF(R10/X10&gt;5,"  *  ",(R10/X10-1)))</f>
        <v>0.09978500804837975</v>
      </c>
    </row>
    <row r="11" spans="1:25" ht="19.5" customHeight="1">
      <c r="A11" s="230" t="s">
        <v>158</v>
      </c>
      <c r="B11" s="228">
        <v>46993</v>
      </c>
      <c r="C11" s="225">
        <v>43543</v>
      </c>
      <c r="D11" s="224">
        <v>1</v>
      </c>
      <c r="E11" s="225">
        <v>0</v>
      </c>
      <c r="F11" s="224">
        <f t="shared" si="0"/>
        <v>90537</v>
      </c>
      <c r="G11" s="227">
        <f t="shared" si="1"/>
        <v>0.10796980466048131</v>
      </c>
      <c r="H11" s="228">
        <v>40089</v>
      </c>
      <c r="I11" s="225">
        <v>36594</v>
      </c>
      <c r="J11" s="224">
        <v>85</v>
      </c>
      <c r="K11" s="225"/>
      <c r="L11" s="224">
        <f t="shared" si="2"/>
        <v>76768</v>
      </c>
      <c r="M11" s="229">
        <f t="shared" si="3"/>
        <v>0.1793585869112131</v>
      </c>
      <c r="N11" s="228">
        <v>414983</v>
      </c>
      <c r="O11" s="225">
        <v>403672</v>
      </c>
      <c r="P11" s="224">
        <v>2017</v>
      </c>
      <c r="Q11" s="225">
        <v>386</v>
      </c>
      <c r="R11" s="224">
        <f t="shared" si="4"/>
        <v>821058</v>
      </c>
      <c r="S11" s="227">
        <f t="shared" si="5"/>
        <v>0.11282445905455385</v>
      </c>
      <c r="T11" s="228">
        <v>392354</v>
      </c>
      <c r="U11" s="225">
        <v>383887</v>
      </c>
      <c r="V11" s="224">
        <v>686</v>
      </c>
      <c r="W11" s="225">
        <v>903</v>
      </c>
      <c r="X11" s="224">
        <f t="shared" si="6"/>
        <v>777830</v>
      </c>
      <c r="Y11" s="223">
        <f t="shared" si="7"/>
        <v>0.05557512567013356</v>
      </c>
    </row>
    <row r="12" spans="1:25" ht="19.5" customHeight="1">
      <c r="A12" s="230" t="s">
        <v>178</v>
      </c>
      <c r="B12" s="228">
        <v>17152</v>
      </c>
      <c r="C12" s="225">
        <v>17156</v>
      </c>
      <c r="D12" s="224">
        <v>0</v>
      </c>
      <c r="E12" s="225">
        <v>0</v>
      </c>
      <c r="F12" s="224">
        <f t="shared" si="0"/>
        <v>34308</v>
      </c>
      <c r="G12" s="227">
        <f t="shared" si="1"/>
        <v>0.04091396951844873</v>
      </c>
      <c r="H12" s="228">
        <v>14699</v>
      </c>
      <c r="I12" s="225">
        <v>14303</v>
      </c>
      <c r="J12" s="224"/>
      <c r="K12" s="225"/>
      <c r="L12" s="224">
        <f t="shared" si="2"/>
        <v>29002</v>
      </c>
      <c r="M12" s="229">
        <f t="shared" si="3"/>
        <v>0.18295289980001384</v>
      </c>
      <c r="N12" s="228">
        <v>194493</v>
      </c>
      <c r="O12" s="225">
        <v>202690</v>
      </c>
      <c r="P12" s="224"/>
      <c r="Q12" s="225"/>
      <c r="R12" s="224">
        <f t="shared" si="4"/>
        <v>397183</v>
      </c>
      <c r="S12" s="227">
        <f t="shared" si="5"/>
        <v>0.05457830886571334</v>
      </c>
      <c r="T12" s="228">
        <v>177494</v>
      </c>
      <c r="U12" s="225">
        <v>185588</v>
      </c>
      <c r="V12" s="224"/>
      <c r="W12" s="225"/>
      <c r="X12" s="224">
        <f t="shared" si="6"/>
        <v>363082</v>
      </c>
      <c r="Y12" s="223">
        <f t="shared" si="7"/>
        <v>0.09392093246153754</v>
      </c>
    </row>
    <row r="13" spans="1:25" ht="19.5" customHeight="1">
      <c r="A13" s="230" t="s">
        <v>180</v>
      </c>
      <c r="B13" s="228">
        <v>14571</v>
      </c>
      <c r="C13" s="225">
        <v>12873</v>
      </c>
      <c r="D13" s="224">
        <v>0</v>
      </c>
      <c r="E13" s="225">
        <v>0</v>
      </c>
      <c r="F13" s="224">
        <f>SUM(B13:E13)</f>
        <v>27444</v>
      </c>
      <c r="G13" s="227">
        <f>F13/$F$9</f>
        <v>0.03272831349726906</v>
      </c>
      <c r="H13" s="228">
        <v>13560</v>
      </c>
      <c r="I13" s="225">
        <v>11291</v>
      </c>
      <c r="J13" s="224"/>
      <c r="K13" s="225"/>
      <c r="L13" s="224">
        <f>SUM(H13:K13)</f>
        <v>24851</v>
      </c>
      <c r="M13" s="229">
        <f>IF(ISERROR(F13/L13-1),"         /0",(F13/L13-1))</f>
        <v>0.104341877590439</v>
      </c>
      <c r="N13" s="228">
        <v>136586</v>
      </c>
      <c r="O13" s="225">
        <v>133201</v>
      </c>
      <c r="P13" s="224"/>
      <c r="Q13" s="225"/>
      <c r="R13" s="224">
        <f>SUM(N13:Q13)</f>
        <v>269787</v>
      </c>
      <c r="S13" s="227">
        <f>R13/$R$9</f>
        <v>0.0370723777552267</v>
      </c>
      <c r="T13" s="228">
        <v>106939</v>
      </c>
      <c r="U13" s="225">
        <v>102758</v>
      </c>
      <c r="V13" s="224"/>
      <c r="W13" s="225"/>
      <c r="X13" s="224">
        <f>SUM(T13:W13)</f>
        <v>209697</v>
      </c>
      <c r="Y13" s="223">
        <f>IF(ISERROR(R13/X13-1),"         /0",IF(R13/X13&gt;5,"  *  ",(R13/X13-1)))</f>
        <v>0.28655631697163053</v>
      </c>
    </row>
    <row r="14" spans="1:25" ht="19.5" customHeight="1">
      <c r="A14" s="230" t="s">
        <v>182</v>
      </c>
      <c r="B14" s="228">
        <v>10845</v>
      </c>
      <c r="C14" s="225">
        <v>10283</v>
      </c>
      <c r="D14" s="224">
        <v>0</v>
      </c>
      <c r="E14" s="225">
        <v>0</v>
      </c>
      <c r="F14" s="224">
        <f t="shared" si="0"/>
        <v>21128</v>
      </c>
      <c r="G14" s="227">
        <f t="shared" si="1"/>
        <v>0.025196174302955135</v>
      </c>
      <c r="H14" s="228">
        <v>9535</v>
      </c>
      <c r="I14" s="225">
        <v>9361</v>
      </c>
      <c r="J14" s="224"/>
      <c r="K14" s="225"/>
      <c r="L14" s="224">
        <f t="shared" si="2"/>
        <v>18896</v>
      </c>
      <c r="M14" s="229">
        <f t="shared" si="3"/>
        <v>0.11812023708721431</v>
      </c>
      <c r="N14" s="228">
        <v>95663</v>
      </c>
      <c r="O14" s="225">
        <v>99915</v>
      </c>
      <c r="P14" s="224">
        <v>0</v>
      </c>
      <c r="Q14" s="225"/>
      <c r="R14" s="224">
        <f t="shared" si="4"/>
        <v>195578</v>
      </c>
      <c r="S14" s="227">
        <f t="shared" si="5"/>
        <v>0.026875058830157592</v>
      </c>
      <c r="T14" s="228">
        <v>90425</v>
      </c>
      <c r="U14" s="225">
        <v>94800</v>
      </c>
      <c r="V14" s="224"/>
      <c r="W14" s="225"/>
      <c r="X14" s="224">
        <f t="shared" si="6"/>
        <v>185225</v>
      </c>
      <c r="Y14" s="223">
        <f t="shared" si="7"/>
        <v>0.055894182750708676</v>
      </c>
    </row>
    <row r="15" spans="1:25" ht="19.5" customHeight="1">
      <c r="A15" s="230" t="s">
        <v>184</v>
      </c>
      <c r="B15" s="228">
        <v>11043</v>
      </c>
      <c r="C15" s="225">
        <v>9703</v>
      </c>
      <c r="D15" s="224">
        <v>0</v>
      </c>
      <c r="E15" s="225">
        <v>0</v>
      </c>
      <c r="F15" s="224">
        <f>SUM(B15:E15)</f>
        <v>20746</v>
      </c>
      <c r="G15" s="227">
        <f>F15/$F$9</f>
        <v>0.02474062060247573</v>
      </c>
      <c r="H15" s="228">
        <v>10000</v>
      </c>
      <c r="I15" s="225">
        <v>8286</v>
      </c>
      <c r="J15" s="224"/>
      <c r="K15" s="225"/>
      <c r="L15" s="224">
        <f>SUM(H15:K15)</f>
        <v>18286</v>
      </c>
      <c r="M15" s="229">
        <f>IF(ISERROR(F15/L15-1),"         /0",(F15/L15-1))</f>
        <v>0.13452914798206272</v>
      </c>
      <c r="N15" s="228">
        <v>106622</v>
      </c>
      <c r="O15" s="225">
        <v>104175</v>
      </c>
      <c r="P15" s="224"/>
      <c r="Q15" s="225"/>
      <c r="R15" s="224">
        <f>SUM(N15:Q15)</f>
        <v>210797</v>
      </c>
      <c r="S15" s="227">
        <f>R15/$R$9</f>
        <v>0.028966354989931026</v>
      </c>
      <c r="T15" s="228">
        <v>98713</v>
      </c>
      <c r="U15" s="225">
        <v>93191</v>
      </c>
      <c r="V15" s="224"/>
      <c r="W15" s="225"/>
      <c r="X15" s="224">
        <f>SUM(T15:W15)</f>
        <v>191904</v>
      </c>
      <c r="Y15" s="223">
        <f>IF(ISERROR(R15/X15-1),"         /0",IF(R15/X15&gt;5,"  *  ",(R15/X15-1)))</f>
        <v>0.09845026680006663</v>
      </c>
    </row>
    <row r="16" spans="1:25" ht="19.5" customHeight="1">
      <c r="A16" s="230" t="s">
        <v>159</v>
      </c>
      <c r="B16" s="228">
        <v>6374</v>
      </c>
      <c r="C16" s="225">
        <v>6040</v>
      </c>
      <c r="D16" s="224">
        <v>0</v>
      </c>
      <c r="E16" s="225">
        <v>0</v>
      </c>
      <c r="F16" s="224">
        <f>SUM(B16:E16)</f>
        <v>12414</v>
      </c>
      <c r="G16" s="227">
        <f>F16/$F$9</f>
        <v>0.014804302716626517</v>
      </c>
      <c r="H16" s="228">
        <v>5841</v>
      </c>
      <c r="I16" s="225">
        <v>4871</v>
      </c>
      <c r="J16" s="224"/>
      <c r="K16" s="225"/>
      <c r="L16" s="224">
        <f>SUM(H16:K16)</f>
        <v>10712</v>
      </c>
      <c r="M16" s="229">
        <f>IF(ISERROR(F16/L16-1),"         /0",(F16/L16-1))</f>
        <v>0.15888722927557875</v>
      </c>
      <c r="N16" s="228">
        <v>52109</v>
      </c>
      <c r="O16" s="225">
        <v>51508</v>
      </c>
      <c r="P16" s="224"/>
      <c r="Q16" s="225"/>
      <c r="R16" s="224">
        <f>SUM(N16:Q16)</f>
        <v>103617</v>
      </c>
      <c r="S16" s="227">
        <f>R16/$R$9</f>
        <v>0.01423837533262657</v>
      </c>
      <c r="T16" s="228">
        <v>44419</v>
      </c>
      <c r="U16" s="225">
        <v>42677</v>
      </c>
      <c r="V16" s="224"/>
      <c r="W16" s="225"/>
      <c r="X16" s="224">
        <f>SUM(T16:W16)</f>
        <v>87096</v>
      </c>
      <c r="Y16" s="223">
        <f>IF(ISERROR(R16/X16-1),"         /0",IF(R16/X16&gt;5,"  *  ",(R16/X16-1)))</f>
        <v>0.18968724166437045</v>
      </c>
    </row>
    <row r="17" spans="1:25" ht="19.5" customHeight="1">
      <c r="A17" s="230" t="s">
        <v>187</v>
      </c>
      <c r="B17" s="228">
        <v>5458</v>
      </c>
      <c r="C17" s="225">
        <v>4738</v>
      </c>
      <c r="D17" s="224">
        <v>0</v>
      </c>
      <c r="E17" s="225">
        <v>0</v>
      </c>
      <c r="F17" s="224">
        <f>SUM(B17:E17)</f>
        <v>10196</v>
      </c>
      <c r="G17" s="227">
        <f>F17/$F$9</f>
        <v>0.012159229136356047</v>
      </c>
      <c r="H17" s="228">
        <v>3512</v>
      </c>
      <c r="I17" s="225">
        <v>2592</v>
      </c>
      <c r="J17" s="224"/>
      <c r="K17" s="225"/>
      <c r="L17" s="224">
        <f>SUM(H17:K17)</f>
        <v>6104</v>
      </c>
      <c r="M17" s="229">
        <f>IF(ISERROR(F17/L17-1),"         /0",(F17/L17-1))</f>
        <v>0.6703800786369594</v>
      </c>
      <c r="N17" s="228">
        <v>46960</v>
      </c>
      <c r="O17" s="225">
        <v>43118</v>
      </c>
      <c r="P17" s="224"/>
      <c r="Q17" s="225"/>
      <c r="R17" s="224">
        <f>SUM(N17:Q17)</f>
        <v>90078</v>
      </c>
      <c r="S17" s="227">
        <f>R17/$R$9</f>
        <v>0.012377933864253319</v>
      </c>
      <c r="T17" s="228">
        <v>25207</v>
      </c>
      <c r="U17" s="225">
        <v>23767</v>
      </c>
      <c r="V17" s="224"/>
      <c r="W17" s="225"/>
      <c r="X17" s="224">
        <f>SUM(T17:W17)</f>
        <v>48974</v>
      </c>
      <c r="Y17" s="223">
        <f>IF(ISERROR(R17/X17-1),"         /0",IF(R17/X17&gt;5,"  *  ",(R17/X17-1)))</f>
        <v>0.8393024870339363</v>
      </c>
    </row>
    <row r="18" spans="1:25" ht="19.5" customHeight="1">
      <c r="A18" s="230" t="s">
        <v>190</v>
      </c>
      <c r="B18" s="228">
        <v>4287</v>
      </c>
      <c r="C18" s="225">
        <v>5413</v>
      </c>
      <c r="D18" s="224">
        <v>0</v>
      </c>
      <c r="E18" s="225">
        <v>0</v>
      </c>
      <c r="F18" s="224">
        <f>SUM(B18:E18)</f>
        <v>9700</v>
      </c>
      <c r="G18" s="227">
        <f>F18/$F$9</f>
        <v>0.011567724855105302</v>
      </c>
      <c r="H18" s="228">
        <v>6256</v>
      </c>
      <c r="I18" s="225">
        <v>6162</v>
      </c>
      <c r="J18" s="224"/>
      <c r="K18" s="225"/>
      <c r="L18" s="224">
        <f>SUM(H18:K18)</f>
        <v>12418</v>
      </c>
      <c r="M18" s="229">
        <f>IF(ISERROR(F18/L18-1),"         /0",(F18/L18-1))</f>
        <v>-0.21887582541472062</v>
      </c>
      <c r="N18" s="228">
        <v>54206</v>
      </c>
      <c r="O18" s="225">
        <v>61957</v>
      </c>
      <c r="P18" s="224"/>
      <c r="Q18" s="225"/>
      <c r="R18" s="224">
        <f>SUM(N18:Q18)</f>
        <v>116163</v>
      </c>
      <c r="S18" s="227">
        <f>R18/$R$9</f>
        <v>0.0159623651887615</v>
      </c>
      <c r="T18" s="228">
        <v>61668</v>
      </c>
      <c r="U18" s="225">
        <v>62930</v>
      </c>
      <c r="V18" s="224"/>
      <c r="W18" s="225"/>
      <c r="X18" s="224">
        <f>SUM(T18:W18)</f>
        <v>124598</v>
      </c>
      <c r="Y18" s="223">
        <f>IF(ISERROR(R18/X18-1),"         /0",IF(R18/X18&gt;5,"  *  ",(R18/X18-1)))</f>
        <v>-0.06769771585418705</v>
      </c>
    </row>
    <row r="19" spans="1:25" ht="19.5" customHeight="1">
      <c r="A19" s="230" t="s">
        <v>195</v>
      </c>
      <c r="B19" s="228">
        <v>2829</v>
      </c>
      <c r="C19" s="225">
        <v>2450</v>
      </c>
      <c r="D19" s="224">
        <v>0</v>
      </c>
      <c r="E19" s="225">
        <v>0</v>
      </c>
      <c r="F19" s="224">
        <f t="shared" si="0"/>
        <v>5279</v>
      </c>
      <c r="G19" s="227">
        <f t="shared" si="1"/>
        <v>0.00629546592887638</v>
      </c>
      <c r="H19" s="228">
        <v>3245</v>
      </c>
      <c r="I19" s="225">
        <v>2366</v>
      </c>
      <c r="J19" s="224"/>
      <c r="K19" s="225"/>
      <c r="L19" s="224">
        <f t="shared" si="2"/>
        <v>5611</v>
      </c>
      <c r="M19" s="229">
        <f t="shared" si="3"/>
        <v>-0.05916948850472281</v>
      </c>
      <c r="N19" s="228">
        <v>30201</v>
      </c>
      <c r="O19" s="225">
        <v>27653</v>
      </c>
      <c r="P19" s="224"/>
      <c r="Q19" s="225"/>
      <c r="R19" s="224">
        <f t="shared" si="4"/>
        <v>57854</v>
      </c>
      <c r="S19" s="227">
        <f t="shared" si="5"/>
        <v>0.007949921021586976</v>
      </c>
      <c r="T19" s="228">
        <v>29340</v>
      </c>
      <c r="U19" s="225">
        <v>24886</v>
      </c>
      <c r="V19" s="224"/>
      <c r="W19" s="225"/>
      <c r="X19" s="224">
        <f t="shared" si="6"/>
        <v>54226</v>
      </c>
      <c r="Y19" s="223">
        <f t="shared" si="7"/>
        <v>0.06690517463947177</v>
      </c>
    </row>
    <row r="20" spans="1:25" ht="19.5" customHeight="1">
      <c r="A20" s="230" t="s">
        <v>183</v>
      </c>
      <c r="B20" s="228">
        <v>627</v>
      </c>
      <c r="C20" s="225">
        <v>582</v>
      </c>
      <c r="D20" s="224">
        <v>0</v>
      </c>
      <c r="E20" s="225">
        <v>0</v>
      </c>
      <c r="F20" s="224">
        <f>SUM(B20:E20)</f>
        <v>1209</v>
      </c>
      <c r="G20" s="227">
        <f>F20/$F$9</f>
        <v>0.0014417916855486918</v>
      </c>
      <c r="H20" s="228">
        <v>1791</v>
      </c>
      <c r="I20" s="225">
        <v>1635</v>
      </c>
      <c r="J20" s="224"/>
      <c r="K20" s="225"/>
      <c r="L20" s="224">
        <f>SUM(H20:K20)</f>
        <v>3426</v>
      </c>
      <c r="M20" s="229">
        <f>IF(ISERROR(F20/L20-1),"         /0",(F20/L20-1))</f>
        <v>-0.6471103327495622</v>
      </c>
      <c r="N20" s="228">
        <v>7500</v>
      </c>
      <c r="O20" s="225">
        <v>9849</v>
      </c>
      <c r="P20" s="224"/>
      <c r="Q20" s="225"/>
      <c r="R20" s="224">
        <f>SUM(N20:Q20)</f>
        <v>17349</v>
      </c>
      <c r="S20" s="227">
        <f>R20/$R$9</f>
        <v>0.0023839869292272345</v>
      </c>
      <c r="T20" s="228">
        <v>13800</v>
      </c>
      <c r="U20" s="225">
        <v>14872</v>
      </c>
      <c r="V20" s="224"/>
      <c r="W20" s="225"/>
      <c r="X20" s="224">
        <f>SUM(T20:W20)</f>
        <v>28672</v>
      </c>
      <c r="Y20" s="223">
        <f>IF(ISERROR(R20/X20-1),"         /0",IF(R20/X20&gt;5,"  *  ",(R20/X20-1)))</f>
        <v>-0.3949148995535714</v>
      </c>
    </row>
    <row r="21" spans="1:25" ht="19.5" customHeight="1">
      <c r="A21" s="230" t="s">
        <v>192</v>
      </c>
      <c r="B21" s="228">
        <v>444</v>
      </c>
      <c r="C21" s="225">
        <v>0</v>
      </c>
      <c r="D21" s="224">
        <v>0</v>
      </c>
      <c r="E21" s="225">
        <v>0</v>
      </c>
      <c r="F21" s="224">
        <f t="shared" si="0"/>
        <v>444</v>
      </c>
      <c r="G21" s="227">
        <f t="shared" si="1"/>
        <v>0.0005294917356357478</v>
      </c>
      <c r="H21" s="228">
        <v>182</v>
      </c>
      <c r="I21" s="225"/>
      <c r="J21" s="224"/>
      <c r="K21" s="225"/>
      <c r="L21" s="224">
        <f t="shared" si="2"/>
        <v>182</v>
      </c>
      <c r="M21" s="229">
        <f t="shared" si="3"/>
        <v>1.4395604395604398</v>
      </c>
      <c r="N21" s="228">
        <v>4914</v>
      </c>
      <c r="O21" s="225"/>
      <c r="P21" s="224"/>
      <c r="Q21" s="225"/>
      <c r="R21" s="224">
        <f t="shared" si="4"/>
        <v>4914</v>
      </c>
      <c r="S21" s="227">
        <f t="shared" si="5"/>
        <v>0.0006752499723455317</v>
      </c>
      <c r="T21" s="228">
        <v>1981</v>
      </c>
      <c r="U21" s="225"/>
      <c r="V21" s="224"/>
      <c r="W21" s="225"/>
      <c r="X21" s="224">
        <f t="shared" si="6"/>
        <v>1981</v>
      </c>
      <c r="Y21" s="223">
        <f t="shared" si="7"/>
        <v>1.4805653710247348</v>
      </c>
    </row>
    <row r="22" spans="1:25" ht="19.5" customHeight="1">
      <c r="A22" s="230" t="s">
        <v>193</v>
      </c>
      <c r="B22" s="228">
        <v>230</v>
      </c>
      <c r="C22" s="225">
        <v>141</v>
      </c>
      <c r="D22" s="224">
        <v>0</v>
      </c>
      <c r="E22" s="225">
        <v>0</v>
      </c>
      <c r="F22" s="224">
        <f t="shared" si="0"/>
        <v>371</v>
      </c>
      <c r="G22" s="227">
        <f t="shared" si="1"/>
        <v>0.00044243566198392447</v>
      </c>
      <c r="H22" s="228">
        <v>204</v>
      </c>
      <c r="I22" s="225">
        <v>108</v>
      </c>
      <c r="J22" s="224"/>
      <c r="K22" s="225"/>
      <c r="L22" s="224">
        <f t="shared" si="2"/>
        <v>312</v>
      </c>
      <c r="M22" s="229">
        <f t="shared" si="3"/>
        <v>0.1891025641025641</v>
      </c>
      <c r="N22" s="228">
        <v>1978</v>
      </c>
      <c r="O22" s="225">
        <v>1528</v>
      </c>
      <c r="P22" s="224"/>
      <c r="Q22" s="225"/>
      <c r="R22" s="224">
        <f t="shared" si="4"/>
        <v>3506</v>
      </c>
      <c r="S22" s="227">
        <f t="shared" si="5"/>
        <v>0.0004817717547910937</v>
      </c>
      <c r="T22" s="228">
        <v>3607</v>
      </c>
      <c r="U22" s="225">
        <v>3440</v>
      </c>
      <c r="V22" s="224"/>
      <c r="W22" s="225"/>
      <c r="X22" s="224">
        <f t="shared" si="6"/>
        <v>7047</v>
      </c>
      <c r="Y22" s="223">
        <f t="shared" si="7"/>
        <v>-0.5024833262381155</v>
      </c>
    </row>
    <row r="23" spans="1:25" ht="19.5" customHeight="1" thickBot="1">
      <c r="A23" s="230" t="s">
        <v>168</v>
      </c>
      <c r="B23" s="228">
        <v>7</v>
      </c>
      <c r="C23" s="225">
        <v>3</v>
      </c>
      <c r="D23" s="224">
        <v>12</v>
      </c>
      <c r="E23" s="225">
        <v>8</v>
      </c>
      <c r="F23" s="224">
        <f t="shared" si="0"/>
        <v>30</v>
      </c>
      <c r="G23" s="227">
        <f t="shared" si="1"/>
        <v>3.5776468624037014E-05</v>
      </c>
      <c r="H23" s="228">
        <v>0</v>
      </c>
      <c r="I23" s="225">
        <v>3</v>
      </c>
      <c r="J23" s="224">
        <v>0</v>
      </c>
      <c r="K23" s="225">
        <v>1</v>
      </c>
      <c r="L23" s="224">
        <f t="shared" si="2"/>
        <v>4</v>
      </c>
      <c r="M23" s="229">
        <f t="shared" si="3"/>
        <v>6.5</v>
      </c>
      <c r="N23" s="228">
        <v>73</v>
      </c>
      <c r="O23" s="225">
        <v>56</v>
      </c>
      <c r="P23" s="224">
        <v>83</v>
      </c>
      <c r="Q23" s="225">
        <v>54</v>
      </c>
      <c r="R23" s="224">
        <f t="shared" si="4"/>
        <v>266</v>
      </c>
      <c r="S23" s="227">
        <f t="shared" si="5"/>
        <v>3.655199280502878E-05</v>
      </c>
      <c r="T23" s="228">
        <v>22</v>
      </c>
      <c r="U23" s="225">
        <v>35</v>
      </c>
      <c r="V23" s="224">
        <v>83</v>
      </c>
      <c r="W23" s="225">
        <v>71</v>
      </c>
      <c r="X23" s="224">
        <f t="shared" si="6"/>
        <v>211</v>
      </c>
      <c r="Y23" s="223">
        <f t="shared" si="7"/>
        <v>0.26066350710900466</v>
      </c>
    </row>
    <row r="24" spans="1:25" s="278" customFormat="1" ht="19.5" customHeight="1">
      <c r="A24" s="287" t="s">
        <v>60</v>
      </c>
      <c r="B24" s="284">
        <f>SUM(B25:B37)</f>
        <v>121194</v>
      </c>
      <c r="C24" s="283">
        <f>SUM(C25:C37)</f>
        <v>118982</v>
      </c>
      <c r="D24" s="282">
        <f>SUM(D25:D37)</f>
        <v>35</v>
      </c>
      <c r="E24" s="283">
        <f>SUM(E25:E37)</f>
        <v>107</v>
      </c>
      <c r="F24" s="282">
        <f t="shared" si="0"/>
        <v>240318</v>
      </c>
      <c r="G24" s="285">
        <f t="shared" si="1"/>
        <v>0.2865909795597109</v>
      </c>
      <c r="H24" s="284">
        <f>SUM(H25:H37)</f>
        <v>107632</v>
      </c>
      <c r="I24" s="283">
        <f>SUM(I25:I37)</f>
        <v>104710</v>
      </c>
      <c r="J24" s="282">
        <f>SUM(J25:J37)</f>
        <v>132</v>
      </c>
      <c r="K24" s="283">
        <f>SUM(K25:K37)</f>
        <v>64</v>
      </c>
      <c r="L24" s="282">
        <f t="shared" si="2"/>
        <v>212538</v>
      </c>
      <c r="M24" s="286">
        <f t="shared" si="3"/>
        <v>0.13070603844959483</v>
      </c>
      <c r="N24" s="284">
        <f>SUM(N25:N37)</f>
        <v>987276</v>
      </c>
      <c r="O24" s="283">
        <f>SUM(O25:O37)</f>
        <v>976509</v>
      </c>
      <c r="P24" s="282">
        <f>SUM(P25:P37)</f>
        <v>1219</v>
      </c>
      <c r="Q24" s="283">
        <f>SUM(Q25:Q37)</f>
        <v>1464</v>
      </c>
      <c r="R24" s="282">
        <f t="shared" si="4"/>
        <v>1966468</v>
      </c>
      <c r="S24" s="285">
        <f t="shared" si="5"/>
        <v>0.2702192638621028</v>
      </c>
      <c r="T24" s="284">
        <f>SUM(T25:T37)</f>
        <v>951999</v>
      </c>
      <c r="U24" s="283">
        <f>SUM(U25:U37)</f>
        <v>927004</v>
      </c>
      <c r="V24" s="282">
        <f>SUM(V25:V37)</f>
        <v>806</v>
      </c>
      <c r="W24" s="283">
        <f>SUM(W25:W37)</f>
        <v>642</v>
      </c>
      <c r="X24" s="282">
        <f t="shared" si="6"/>
        <v>1880451</v>
      </c>
      <c r="Y24" s="279">
        <f t="shared" si="7"/>
        <v>0.045742750010502764</v>
      </c>
    </row>
    <row r="25" spans="1:25" ht="19.5" customHeight="1">
      <c r="A25" s="245" t="s">
        <v>158</v>
      </c>
      <c r="B25" s="242">
        <v>22862</v>
      </c>
      <c r="C25" s="240">
        <v>22943</v>
      </c>
      <c r="D25" s="241">
        <v>8</v>
      </c>
      <c r="E25" s="240">
        <v>0</v>
      </c>
      <c r="F25" s="241">
        <f t="shared" si="0"/>
        <v>45813</v>
      </c>
      <c r="G25" s="243">
        <f t="shared" si="1"/>
        <v>0.05463424523576693</v>
      </c>
      <c r="H25" s="242">
        <v>28418</v>
      </c>
      <c r="I25" s="240">
        <v>29023</v>
      </c>
      <c r="J25" s="241">
        <v>20</v>
      </c>
      <c r="K25" s="240"/>
      <c r="L25" s="241">
        <f t="shared" si="2"/>
        <v>57461</v>
      </c>
      <c r="M25" s="244">
        <f t="shared" si="3"/>
        <v>-0.20271140425680023</v>
      </c>
      <c r="N25" s="242">
        <v>237383</v>
      </c>
      <c r="O25" s="240">
        <v>239013</v>
      </c>
      <c r="P25" s="241">
        <v>814</v>
      </c>
      <c r="Q25" s="240">
        <v>965</v>
      </c>
      <c r="R25" s="241">
        <f t="shared" si="4"/>
        <v>478175</v>
      </c>
      <c r="S25" s="243">
        <f t="shared" si="5"/>
        <v>0.06570770360731068</v>
      </c>
      <c r="T25" s="242">
        <v>290292</v>
      </c>
      <c r="U25" s="240">
        <v>292235</v>
      </c>
      <c r="V25" s="241">
        <v>369</v>
      </c>
      <c r="W25" s="240">
        <v>205</v>
      </c>
      <c r="X25" s="241">
        <f t="shared" si="6"/>
        <v>583101</v>
      </c>
      <c r="Y25" s="239">
        <f t="shared" si="7"/>
        <v>-0.17994481230524384</v>
      </c>
    </row>
    <row r="26" spans="1:25" ht="19.5" customHeight="1">
      <c r="A26" s="245" t="s">
        <v>177</v>
      </c>
      <c r="B26" s="242">
        <v>22174</v>
      </c>
      <c r="C26" s="240">
        <v>22917</v>
      </c>
      <c r="D26" s="241">
        <v>0</v>
      </c>
      <c r="E26" s="240">
        <v>0</v>
      </c>
      <c r="F26" s="241">
        <f t="shared" si="0"/>
        <v>45091</v>
      </c>
      <c r="G26" s="243">
        <f t="shared" si="1"/>
        <v>0.05377322489088177</v>
      </c>
      <c r="H26" s="242">
        <v>25961</v>
      </c>
      <c r="I26" s="240">
        <v>25915</v>
      </c>
      <c r="J26" s="241"/>
      <c r="K26" s="240"/>
      <c r="L26" s="241">
        <f t="shared" si="2"/>
        <v>51876</v>
      </c>
      <c r="M26" s="244">
        <f t="shared" si="3"/>
        <v>-0.13079265941861362</v>
      </c>
      <c r="N26" s="242">
        <v>211642</v>
      </c>
      <c r="O26" s="240">
        <v>210882</v>
      </c>
      <c r="P26" s="241"/>
      <c r="Q26" s="240"/>
      <c r="R26" s="241">
        <f t="shared" si="4"/>
        <v>422524</v>
      </c>
      <c r="S26" s="243">
        <f t="shared" si="5"/>
        <v>0.05806050454117286</v>
      </c>
      <c r="T26" s="242">
        <v>217648</v>
      </c>
      <c r="U26" s="240">
        <v>208934</v>
      </c>
      <c r="V26" s="241"/>
      <c r="W26" s="240"/>
      <c r="X26" s="241">
        <f t="shared" si="6"/>
        <v>426582</v>
      </c>
      <c r="Y26" s="239">
        <f t="shared" si="7"/>
        <v>-0.009512825201250852</v>
      </c>
    </row>
    <row r="27" spans="1:25" ht="19.5" customHeight="1">
      <c r="A27" s="245" t="s">
        <v>179</v>
      </c>
      <c r="B27" s="242">
        <v>19178</v>
      </c>
      <c r="C27" s="240">
        <v>18184</v>
      </c>
      <c r="D27" s="241">
        <v>0</v>
      </c>
      <c r="E27" s="240">
        <v>0</v>
      </c>
      <c r="F27" s="241">
        <f t="shared" si="0"/>
        <v>37362</v>
      </c>
      <c r="G27" s="243">
        <f t="shared" si="1"/>
        <v>0.0445560140243757</v>
      </c>
      <c r="H27" s="242">
        <v>14362</v>
      </c>
      <c r="I27" s="240">
        <v>13402</v>
      </c>
      <c r="J27" s="241">
        <v>67</v>
      </c>
      <c r="K27" s="240"/>
      <c r="L27" s="241">
        <f t="shared" si="2"/>
        <v>27831</v>
      </c>
      <c r="M27" s="244">
        <f t="shared" si="3"/>
        <v>0.3424598469332758</v>
      </c>
      <c r="N27" s="242">
        <v>154612</v>
      </c>
      <c r="O27" s="240">
        <v>149707</v>
      </c>
      <c r="P27" s="241">
        <v>146</v>
      </c>
      <c r="Q27" s="240">
        <v>148</v>
      </c>
      <c r="R27" s="241">
        <f t="shared" si="4"/>
        <v>304613</v>
      </c>
      <c r="S27" s="243">
        <f t="shared" si="5"/>
        <v>0.04185794054254975</v>
      </c>
      <c r="T27" s="242">
        <v>113278</v>
      </c>
      <c r="U27" s="240">
        <v>106898</v>
      </c>
      <c r="V27" s="241">
        <v>67</v>
      </c>
      <c r="W27" s="240">
        <v>68</v>
      </c>
      <c r="X27" s="241">
        <f t="shared" si="6"/>
        <v>220311</v>
      </c>
      <c r="Y27" s="239">
        <f t="shared" si="7"/>
        <v>0.3826499811629924</v>
      </c>
    </row>
    <row r="28" spans="1:25" ht="19.5" customHeight="1">
      <c r="A28" s="245" t="s">
        <v>159</v>
      </c>
      <c r="B28" s="242">
        <v>14019</v>
      </c>
      <c r="C28" s="240">
        <v>13645</v>
      </c>
      <c r="D28" s="241">
        <v>0</v>
      </c>
      <c r="E28" s="240">
        <v>0</v>
      </c>
      <c r="F28" s="241">
        <f>SUM(B28:E28)</f>
        <v>27664</v>
      </c>
      <c r="G28" s="243">
        <f>F28/$F$9</f>
        <v>0.032990674267178666</v>
      </c>
      <c r="H28" s="242">
        <v>5426</v>
      </c>
      <c r="I28" s="240">
        <v>5953</v>
      </c>
      <c r="J28" s="241"/>
      <c r="K28" s="240"/>
      <c r="L28" s="241">
        <f>SUM(H28:K28)</f>
        <v>11379</v>
      </c>
      <c r="M28" s="244">
        <f>IF(ISERROR(F28/L28-1),"         /0",(F28/L28-1))</f>
        <v>1.431145091835838</v>
      </c>
      <c r="N28" s="242">
        <v>110041</v>
      </c>
      <c r="O28" s="240">
        <v>104521</v>
      </c>
      <c r="P28" s="241">
        <v>128</v>
      </c>
      <c r="Q28" s="240">
        <v>129</v>
      </c>
      <c r="R28" s="241">
        <f>SUM(N28:Q28)</f>
        <v>214819</v>
      </c>
      <c r="S28" s="243">
        <f>R28/$R$9</f>
        <v>0.029519032114223603</v>
      </c>
      <c r="T28" s="242">
        <v>36762</v>
      </c>
      <c r="U28" s="240">
        <v>37885</v>
      </c>
      <c r="V28" s="241">
        <v>89</v>
      </c>
      <c r="W28" s="240">
        <v>85</v>
      </c>
      <c r="X28" s="241">
        <f>SUM(T28:W28)</f>
        <v>74821</v>
      </c>
      <c r="Y28" s="239">
        <f>IF(ISERROR(R28/X28-1),"         /0",IF(R28/X28&gt;5,"  *  ",(R28/X28-1)))</f>
        <v>1.8711057056174067</v>
      </c>
    </row>
    <row r="29" spans="1:25" ht="19.5" customHeight="1">
      <c r="A29" s="245" t="s">
        <v>181</v>
      </c>
      <c r="B29" s="242">
        <v>14220</v>
      </c>
      <c r="C29" s="240">
        <v>13287</v>
      </c>
      <c r="D29" s="241">
        <v>0</v>
      </c>
      <c r="E29" s="240">
        <v>0</v>
      </c>
      <c r="F29" s="241">
        <f t="shared" si="0"/>
        <v>27507</v>
      </c>
      <c r="G29" s="243">
        <f t="shared" si="1"/>
        <v>0.03280344408137954</v>
      </c>
      <c r="H29" s="242">
        <v>11178</v>
      </c>
      <c r="I29" s="240">
        <v>10072</v>
      </c>
      <c r="J29" s="241"/>
      <c r="K29" s="240"/>
      <c r="L29" s="241">
        <f t="shared" si="2"/>
        <v>21250</v>
      </c>
      <c r="M29" s="244">
        <f t="shared" si="3"/>
        <v>0.2944470588235295</v>
      </c>
      <c r="N29" s="242">
        <v>117317</v>
      </c>
      <c r="O29" s="240">
        <v>111930</v>
      </c>
      <c r="P29" s="241"/>
      <c r="Q29" s="240"/>
      <c r="R29" s="241">
        <f t="shared" si="4"/>
        <v>229247</v>
      </c>
      <c r="S29" s="243">
        <f t="shared" si="5"/>
        <v>0.03150163419012945</v>
      </c>
      <c r="T29" s="242">
        <v>96765</v>
      </c>
      <c r="U29" s="240">
        <v>89064</v>
      </c>
      <c r="V29" s="241"/>
      <c r="W29" s="240"/>
      <c r="X29" s="241">
        <f t="shared" si="6"/>
        <v>185829</v>
      </c>
      <c r="Y29" s="239">
        <f t="shared" si="7"/>
        <v>0.23364491010552713</v>
      </c>
    </row>
    <row r="30" spans="1:25" ht="19.5" customHeight="1">
      <c r="A30" s="245" t="s">
        <v>191</v>
      </c>
      <c r="B30" s="242">
        <v>9871</v>
      </c>
      <c r="C30" s="240">
        <v>8741</v>
      </c>
      <c r="D30" s="241">
        <v>0</v>
      </c>
      <c r="E30" s="240">
        <v>0</v>
      </c>
      <c r="F30" s="241">
        <f>SUM(B30:E30)</f>
        <v>18612</v>
      </c>
      <c r="G30" s="243">
        <f>F30/$F$9</f>
        <v>0.022195721134352565</v>
      </c>
      <c r="H30" s="242">
        <v>6354</v>
      </c>
      <c r="I30" s="240">
        <v>5924</v>
      </c>
      <c r="J30" s="241"/>
      <c r="K30" s="240"/>
      <c r="L30" s="241">
        <f>SUM(H30:K30)</f>
        <v>12278</v>
      </c>
      <c r="M30" s="244">
        <f>IF(ISERROR(F30/L30-1),"         /0",(F30/L30-1))</f>
        <v>0.5158820654829777</v>
      </c>
      <c r="N30" s="242">
        <v>15038</v>
      </c>
      <c r="O30" s="240">
        <v>13490</v>
      </c>
      <c r="P30" s="241"/>
      <c r="Q30" s="240"/>
      <c r="R30" s="241">
        <f>SUM(N30:Q30)</f>
        <v>28528</v>
      </c>
      <c r="S30" s="243">
        <f>R30/$R$9</f>
        <v>0.003920132521585944</v>
      </c>
      <c r="T30" s="242">
        <v>59154</v>
      </c>
      <c r="U30" s="240">
        <v>54513</v>
      </c>
      <c r="V30" s="241"/>
      <c r="W30" s="240"/>
      <c r="X30" s="241">
        <f>SUM(T30:W30)</f>
        <v>113667</v>
      </c>
      <c r="Y30" s="239">
        <f>IF(ISERROR(R30/X30-1),"         /0",IF(R30/X30&gt;5,"  *  ",(R30/X30-1)))</f>
        <v>-0.7490212638672613</v>
      </c>
    </row>
    <row r="31" spans="1:25" ht="19.5" customHeight="1">
      <c r="A31" s="245" t="s">
        <v>193</v>
      </c>
      <c r="B31" s="242">
        <v>5856</v>
      </c>
      <c r="C31" s="240">
        <v>5923</v>
      </c>
      <c r="D31" s="241">
        <v>0</v>
      </c>
      <c r="E31" s="240">
        <v>0</v>
      </c>
      <c r="F31" s="241">
        <f>SUM(B31:E31)</f>
        <v>11779</v>
      </c>
      <c r="G31" s="243">
        <f>F31/$F$9</f>
        <v>0.014047034130751068</v>
      </c>
      <c r="H31" s="242">
        <v>83</v>
      </c>
      <c r="I31" s="240">
        <v>34</v>
      </c>
      <c r="J31" s="241"/>
      <c r="K31" s="240"/>
      <c r="L31" s="241">
        <f>SUM(H31:K31)</f>
        <v>117</v>
      </c>
      <c r="M31" s="244">
        <f>IF(ISERROR(F31/L31-1),"         /0",(F31/L31-1))</f>
        <v>99.67521367521367</v>
      </c>
      <c r="N31" s="242">
        <v>7605</v>
      </c>
      <c r="O31" s="240">
        <v>7526</v>
      </c>
      <c r="P31" s="241"/>
      <c r="Q31" s="240"/>
      <c r="R31" s="241">
        <f>SUM(N31:Q31)</f>
        <v>15131</v>
      </c>
      <c r="S31" s="243">
        <f>R31/$R$9</f>
        <v>0.0020792037711762803</v>
      </c>
      <c r="T31" s="242">
        <v>10009</v>
      </c>
      <c r="U31" s="240">
        <v>9393</v>
      </c>
      <c r="V31" s="241"/>
      <c r="W31" s="240"/>
      <c r="X31" s="241">
        <f>SUM(T31:W31)</f>
        <v>19402</v>
      </c>
      <c r="Y31" s="239">
        <f>IF(ISERROR(R31/X31-1),"         /0",IF(R31/X31&gt;5,"  *  ",(R31/X31-1)))</f>
        <v>-0.22013194516029277</v>
      </c>
    </row>
    <row r="32" spans="1:25" ht="19.5" customHeight="1">
      <c r="A32" s="245" t="s">
        <v>197</v>
      </c>
      <c r="B32" s="242">
        <v>4306</v>
      </c>
      <c r="C32" s="240">
        <v>4653</v>
      </c>
      <c r="D32" s="241">
        <v>0</v>
      </c>
      <c r="E32" s="240">
        <v>83</v>
      </c>
      <c r="F32" s="241">
        <f>SUM(B32:E32)</f>
        <v>9042</v>
      </c>
      <c r="G32" s="243">
        <f>F32/$F$9</f>
        <v>0.010783027643284758</v>
      </c>
      <c r="H32" s="242">
        <v>2362</v>
      </c>
      <c r="I32" s="240">
        <v>2209</v>
      </c>
      <c r="J32" s="241"/>
      <c r="K32" s="240"/>
      <c r="L32" s="241">
        <f>SUM(H32:K32)</f>
        <v>4571</v>
      </c>
      <c r="M32" s="244">
        <f>IF(ISERROR(F32/L32-1),"         /0",(F32/L32-1))</f>
        <v>0.9781229490264711</v>
      </c>
      <c r="N32" s="242">
        <v>32647</v>
      </c>
      <c r="O32" s="240">
        <v>37284</v>
      </c>
      <c r="P32" s="241">
        <v>0</v>
      </c>
      <c r="Q32" s="240">
        <v>83</v>
      </c>
      <c r="R32" s="241">
        <f>SUM(N32:Q32)</f>
        <v>70014</v>
      </c>
      <c r="S32" s="243">
        <f>R32/$R$9</f>
        <v>0.009620869264102577</v>
      </c>
      <c r="T32" s="242">
        <v>15659</v>
      </c>
      <c r="U32" s="240">
        <v>16224</v>
      </c>
      <c r="V32" s="241">
        <v>137</v>
      </c>
      <c r="W32" s="240">
        <v>126</v>
      </c>
      <c r="X32" s="241">
        <f>SUM(T32:W32)</f>
        <v>32146</v>
      </c>
      <c r="Y32" s="239">
        <f>IF(ISERROR(R32/X32-1),"         /0",IF(R32/X32&gt;5,"  *  ",(R32/X32-1)))</f>
        <v>1.1780003732968334</v>
      </c>
    </row>
    <row r="33" spans="1:25" ht="19.5" customHeight="1">
      <c r="A33" s="245" t="s">
        <v>194</v>
      </c>
      <c r="B33" s="242">
        <v>3488</v>
      </c>
      <c r="C33" s="240">
        <v>3160</v>
      </c>
      <c r="D33" s="241">
        <v>0</v>
      </c>
      <c r="E33" s="240">
        <v>0</v>
      </c>
      <c r="F33" s="241">
        <f t="shared" si="0"/>
        <v>6648</v>
      </c>
      <c r="G33" s="243">
        <f t="shared" si="1"/>
        <v>0.007928065447086604</v>
      </c>
      <c r="H33" s="242">
        <v>4059</v>
      </c>
      <c r="I33" s="240">
        <v>3945</v>
      </c>
      <c r="J33" s="241"/>
      <c r="K33" s="240"/>
      <c r="L33" s="241">
        <f t="shared" si="2"/>
        <v>8004</v>
      </c>
      <c r="M33" s="244">
        <f t="shared" si="3"/>
        <v>-0.16941529235382313</v>
      </c>
      <c r="N33" s="242">
        <v>30856</v>
      </c>
      <c r="O33" s="240">
        <v>29928</v>
      </c>
      <c r="P33" s="241"/>
      <c r="Q33" s="240"/>
      <c r="R33" s="241">
        <f t="shared" si="4"/>
        <v>60784</v>
      </c>
      <c r="S33" s="243">
        <f t="shared" si="5"/>
        <v>0.008352542596469436</v>
      </c>
      <c r="T33" s="242">
        <v>34693</v>
      </c>
      <c r="U33" s="240">
        <v>33855</v>
      </c>
      <c r="V33" s="241"/>
      <c r="W33" s="240"/>
      <c r="X33" s="241">
        <f t="shared" si="6"/>
        <v>68548</v>
      </c>
      <c r="Y33" s="239">
        <f t="shared" si="7"/>
        <v>-0.11326369843029704</v>
      </c>
    </row>
    <row r="34" spans="1:25" ht="19.5" customHeight="1">
      <c r="A34" s="245" t="s">
        <v>185</v>
      </c>
      <c r="B34" s="242">
        <v>2230</v>
      </c>
      <c r="C34" s="240">
        <v>1844</v>
      </c>
      <c r="D34" s="241">
        <v>0</v>
      </c>
      <c r="E34" s="240">
        <v>0</v>
      </c>
      <c r="F34" s="241">
        <f t="shared" si="0"/>
        <v>4074</v>
      </c>
      <c r="G34" s="243">
        <f t="shared" si="1"/>
        <v>0.004858444439144227</v>
      </c>
      <c r="H34" s="242">
        <v>2805</v>
      </c>
      <c r="I34" s="240">
        <v>2259</v>
      </c>
      <c r="J34" s="241"/>
      <c r="K34" s="240"/>
      <c r="L34" s="241">
        <f t="shared" si="2"/>
        <v>5064</v>
      </c>
      <c r="M34" s="244">
        <f t="shared" si="3"/>
        <v>-0.1954976303317536</v>
      </c>
      <c r="N34" s="242">
        <v>24080</v>
      </c>
      <c r="O34" s="240">
        <v>23308</v>
      </c>
      <c r="P34" s="241"/>
      <c r="Q34" s="240"/>
      <c r="R34" s="241">
        <f t="shared" si="4"/>
        <v>47388</v>
      </c>
      <c r="S34" s="243">
        <f t="shared" si="5"/>
        <v>0.006511751259566556</v>
      </c>
      <c r="T34" s="242">
        <v>25965</v>
      </c>
      <c r="U34" s="240">
        <v>24235</v>
      </c>
      <c r="V34" s="241"/>
      <c r="W34" s="240"/>
      <c r="X34" s="241">
        <f t="shared" si="6"/>
        <v>50200</v>
      </c>
      <c r="Y34" s="239">
        <f t="shared" si="7"/>
        <v>-0.056015936254980025</v>
      </c>
    </row>
    <row r="35" spans="1:25" ht="19.5" customHeight="1">
      <c r="A35" s="245" t="s">
        <v>161</v>
      </c>
      <c r="B35" s="242">
        <v>1937</v>
      </c>
      <c r="C35" s="240">
        <v>1467</v>
      </c>
      <c r="D35" s="241">
        <v>0</v>
      </c>
      <c r="E35" s="240">
        <v>0</v>
      </c>
      <c r="F35" s="241">
        <f t="shared" si="0"/>
        <v>3404</v>
      </c>
      <c r="G35" s="243">
        <f t="shared" si="1"/>
        <v>0.0040594366398740665</v>
      </c>
      <c r="H35" s="242">
        <v>4988</v>
      </c>
      <c r="I35" s="240">
        <v>3436</v>
      </c>
      <c r="J35" s="241"/>
      <c r="K35" s="240"/>
      <c r="L35" s="241">
        <f t="shared" si="2"/>
        <v>8424</v>
      </c>
      <c r="M35" s="244">
        <f t="shared" si="3"/>
        <v>-0.5959164292497625</v>
      </c>
      <c r="N35" s="242">
        <v>35158</v>
      </c>
      <c r="O35" s="240">
        <v>30339</v>
      </c>
      <c r="P35" s="241"/>
      <c r="Q35" s="240"/>
      <c r="R35" s="241">
        <f t="shared" si="4"/>
        <v>65497</v>
      </c>
      <c r="S35" s="243">
        <f t="shared" si="5"/>
        <v>0.009000172453951016</v>
      </c>
      <c r="T35" s="242">
        <v>41565</v>
      </c>
      <c r="U35" s="240">
        <v>35626</v>
      </c>
      <c r="V35" s="241"/>
      <c r="W35" s="240"/>
      <c r="X35" s="241">
        <f t="shared" si="6"/>
        <v>77191</v>
      </c>
      <c r="Y35" s="239">
        <f t="shared" si="7"/>
        <v>-0.1514943451956834</v>
      </c>
    </row>
    <row r="36" spans="1:25" ht="19.5" customHeight="1">
      <c r="A36" s="245" t="s">
        <v>183</v>
      </c>
      <c r="B36" s="242">
        <v>949</v>
      </c>
      <c r="C36" s="240">
        <v>2188</v>
      </c>
      <c r="D36" s="241">
        <v>0</v>
      </c>
      <c r="E36" s="240">
        <v>0</v>
      </c>
      <c r="F36" s="241">
        <f t="shared" si="0"/>
        <v>3137</v>
      </c>
      <c r="G36" s="243">
        <f t="shared" si="1"/>
        <v>0.0037410260691201373</v>
      </c>
      <c r="H36" s="242">
        <v>1259</v>
      </c>
      <c r="I36" s="240">
        <v>2497</v>
      </c>
      <c r="J36" s="241"/>
      <c r="K36" s="240"/>
      <c r="L36" s="241">
        <f t="shared" si="2"/>
        <v>3756</v>
      </c>
      <c r="M36" s="244" t="s">
        <v>50</v>
      </c>
      <c r="N36" s="242">
        <v>9206</v>
      </c>
      <c r="O36" s="240">
        <v>18417</v>
      </c>
      <c r="P36" s="241"/>
      <c r="Q36" s="240"/>
      <c r="R36" s="241">
        <f t="shared" si="4"/>
        <v>27623</v>
      </c>
      <c r="S36" s="243">
        <f t="shared" si="5"/>
        <v>0.003795773297944775</v>
      </c>
      <c r="T36" s="242">
        <v>9102</v>
      </c>
      <c r="U36" s="240">
        <v>18085</v>
      </c>
      <c r="V36" s="241"/>
      <c r="W36" s="240"/>
      <c r="X36" s="241">
        <f t="shared" si="6"/>
        <v>27187</v>
      </c>
      <c r="Y36" s="239">
        <f t="shared" si="7"/>
        <v>0.01603707654393638</v>
      </c>
    </row>
    <row r="37" spans="1:25" ht="19.5" customHeight="1" thickBot="1">
      <c r="A37" s="245" t="s">
        <v>168</v>
      </c>
      <c r="B37" s="242">
        <v>104</v>
      </c>
      <c r="C37" s="240">
        <v>30</v>
      </c>
      <c r="D37" s="241">
        <v>27</v>
      </c>
      <c r="E37" s="240">
        <v>24</v>
      </c>
      <c r="F37" s="241">
        <f t="shared" si="0"/>
        <v>185</v>
      </c>
      <c r="G37" s="243">
        <f t="shared" si="1"/>
        <v>0.00022062155651489493</v>
      </c>
      <c r="H37" s="242">
        <v>377</v>
      </c>
      <c r="I37" s="240">
        <v>41</v>
      </c>
      <c r="J37" s="241">
        <v>45</v>
      </c>
      <c r="K37" s="240">
        <v>64</v>
      </c>
      <c r="L37" s="241">
        <f t="shared" si="2"/>
        <v>527</v>
      </c>
      <c r="M37" s="244" t="s">
        <v>50</v>
      </c>
      <c r="N37" s="242">
        <v>1691</v>
      </c>
      <c r="O37" s="240">
        <v>164</v>
      </c>
      <c r="P37" s="241">
        <v>131</v>
      </c>
      <c r="Q37" s="240">
        <v>139</v>
      </c>
      <c r="R37" s="241">
        <f t="shared" si="4"/>
        <v>2125</v>
      </c>
      <c r="S37" s="243">
        <f t="shared" si="5"/>
        <v>0.0002920037019198728</v>
      </c>
      <c r="T37" s="242">
        <v>1107</v>
      </c>
      <c r="U37" s="240">
        <v>57</v>
      </c>
      <c r="V37" s="241">
        <v>144</v>
      </c>
      <c r="W37" s="240">
        <v>158</v>
      </c>
      <c r="X37" s="241">
        <f t="shared" si="6"/>
        <v>1466</v>
      </c>
      <c r="Y37" s="239">
        <f t="shared" si="7"/>
        <v>0.4495225102319236</v>
      </c>
    </row>
    <row r="38" spans="1:25" s="278" customFormat="1" ht="19.5" customHeight="1">
      <c r="A38" s="287" t="s">
        <v>59</v>
      </c>
      <c r="B38" s="284">
        <f>SUM(B39:B47)</f>
        <v>56726</v>
      </c>
      <c r="C38" s="283">
        <f>SUM(C39:C47)</f>
        <v>45426</v>
      </c>
      <c r="D38" s="282">
        <f>SUM(D39:D47)</f>
        <v>1</v>
      </c>
      <c r="E38" s="283">
        <f>SUM(E39:E47)</f>
        <v>2</v>
      </c>
      <c r="F38" s="282">
        <f t="shared" si="0"/>
        <v>102155</v>
      </c>
      <c r="G38" s="285">
        <f t="shared" si="1"/>
        <v>0.12182483840961672</v>
      </c>
      <c r="H38" s="284">
        <f>SUM(H39:H47)</f>
        <v>52031</v>
      </c>
      <c r="I38" s="283">
        <f>SUM(I39:I47)</f>
        <v>42972</v>
      </c>
      <c r="J38" s="282">
        <f>SUM(J39:J47)</f>
        <v>37</v>
      </c>
      <c r="K38" s="283">
        <f>SUM(K39:K47)</f>
        <v>0</v>
      </c>
      <c r="L38" s="282">
        <f t="shared" si="2"/>
        <v>95040</v>
      </c>
      <c r="M38" s="286">
        <f t="shared" si="3"/>
        <v>0.0748632154882154</v>
      </c>
      <c r="N38" s="284">
        <f>SUM(N39:N47)</f>
        <v>448364</v>
      </c>
      <c r="O38" s="283">
        <f>SUM(O39:O47)</f>
        <v>404406</v>
      </c>
      <c r="P38" s="282">
        <f>SUM(P39:P47)</f>
        <v>107</v>
      </c>
      <c r="Q38" s="283">
        <f>SUM(Q39:Q47)</f>
        <v>5</v>
      </c>
      <c r="R38" s="282">
        <f t="shared" si="4"/>
        <v>852882</v>
      </c>
      <c r="S38" s="285">
        <f t="shared" si="5"/>
        <v>0.11719750649450586</v>
      </c>
      <c r="T38" s="284">
        <f>SUM(T39:T47)</f>
        <v>416285</v>
      </c>
      <c r="U38" s="283">
        <f>SUM(U39:U47)</f>
        <v>383302</v>
      </c>
      <c r="V38" s="282">
        <f>SUM(V39:V47)</f>
        <v>147</v>
      </c>
      <c r="W38" s="283">
        <f>SUM(W39:W47)</f>
        <v>56</v>
      </c>
      <c r="X38" s="282">
        <f t="shared" si="6"/>
        <v>799790</v>
      </c>
      <c r="Y38" s="279">
        <f t="shared" si="7"/>
        <v>0.06638242538666406</v>
      </c>
    </row>
    <row r="39" spans="1:25" ht="19.5" customHeight="1">
      <c r="A39" s="245" t="s">
        <v>158</v>
      </c>
      <c r="B39" s="242">
        <v>24853</v>
      </c>
      <c r="C39" s="240">
        <v>22668</v>
      </c>
      <c r="D39" s="241">
        <v>1</v>
      </c>
      <c r="E39" s="240">
        <v>0</v>
      </c>
      <c r="F39" s="241">
        <f t="shared" si="0"/>
        <v>47522</v>
      </c>
      <c r="G39" s="243">
        <f t="shared" si="1"/>
        <v>0.056672311398382906</v>
      </c>
      <c r="H39" s="242">
        <v>23295</v>
      </c>
      <c r="I39" s="240">
        <v>21859</v>
      </c>
      <c r="J39" s="241">
        <v>37</v>
      </c>
      <c r="K39" s="240"/>
      <c r="L39" s="241">
        <f t="shared" si="2"/>
        <v>45191</v>
      </c>
      <c r="M39" s="244">
        <f t="shared" si="3"/>
        <v>0.05158106702662035</v>
      </c>
      <c r="N39" s="242">
        <v>197376</v>
      </c>
      <c r="O39" s="240">
        <v>189727</v>
      </c>
      <c r="P39" s="241">
        <v>103</v>
      </c>
      <c r="Q39" s="240">
        <v>0</v>
      </c>
      <c r="R39" s="241">
        <f t="shared" si="4"/>
        <v>387206</v>
      </c>
      <c r="S39" s="243">
        <f t="shared" si="5"/>
        <v>0.053207334308511184</v>
      </c>
      <c r="T39" s="242">
        <v>184207</v>
      </c>
      <c r="U39" s="240">
        <v>185218</v>
      </c>
      <c r="V39" s="241">
        <v>145</v>
      </c>
      <c r="W39" s="240">
        <v>54</v>
      </c>
      <c r="X39" s="224">
        <f t="shared" si="6"/>
        <v>369624</v>
      </c>
      <c r="Y39" s="239">
        <f t="shared" si="7"/>
        <v>0.04756725753738933</v>
      </c>
    </row>
    <row r="40" spans="1:25" ht="19.5" customHeight="1">
      <c r="A40" s="245" t="s">
        <v>186</v>
      </c>
      <c r="B40" s="242">
        <v>10784</v>
      </c>
      <c r="C40" s="240">
        <v>8672</v>
      </c>
      <c r="D40" s="241">
        <v>0</v>
      </c>
      <c r="E40" s="240">
        <v>0</v>
      </c>
      <c r="F40" s="241">
        <f t="shared" si="0"/>
        <v>19456</v>
      </c>
      <c r="G40" s="243">
        <f t="shared" si="1"/>
        <v>0.02320223245164214</v>
      </c>
      <c r="H40" s="242">
        <v>9482</v>
      </c>
      <c r="I40" s="240">
        <v>7854</v>
      </c>
      <c r="J40" s="241"/>
      <c r="K40" s="240"/>
      <c r="L40" s="241">
        <f t="shared" si="2"/>
        <v>17336</v>
      </c>
      <c r="M40" s="244">
        <f t="shared" si="3"/>
        <v>0.12228887863405635</v>
      </c>
      <c r="N40" s="242">
        <v>85188</v>
      </c>
      <c r="O40" s="240">
        <v>78375</v>
      </c>
      <c r="P40" s="241"/>
      <c r="Q40" s="240"/>
      <c r="R40" s="241">
        <f t="shared" si="4"/>
        <v>163563</v>
      </c>
      <c r="S40" s="243">
        <f t="shared" si="5"/>
        <v>0.022475765410409486</v>
      </c>
      <c r="T40" s="242">
        <v>81746</v>
      </c>
      <c r="U40" s="240">
        <v>75802</v>
      </c>
      <c r="V40" s="241"/>
      <c r="W40" s="240"/>
      <c r="X40" s="224">
        <f t="shared" si="6"/>
        <v>157548</v>
      </c>
      <c r="Y40" s="239">
        <f t="shared" si="7"/>
        <v>0.038178840734252484</v>
      </c>
    </row>
    <row r="41" spans="1:25" ht="19.5" customHeight="1">
      <c r="A41" s="245" t="s">
        <v>188</v>
      </c>
      <c r="B41" s="242">
        <v>9567</v>
      </c>
      <c r="C41" s="240">
        <v>7850</v>
      </c>
      <c r="D41" s="241">
        <v>0</v>
      </c>
      <c r="E41" s="240">
        <v>0</v>
      </c>
      <c r="F41" s="241">
        <f aca="true" t="shared" si="8" ref="F41:F47">SUM(B41:E41)</f>
        <v>17417</v>
      </c>
      <c r="G41" s="243">
        <f aca="true" t="shared" si="9" ref="G41:G47">F41/$F$9</f>
        <v>0.02077062513416176</v>
      </c>
      <c r="H41" s="242">
        <v>9497</v>
      </c>
      <c r="I41" s="240">
        <v>7089</v>
      </c>
      <c r="J41" s="241"/>
      <c r="K41" s="240"/>
      <c r="L41" s="241">
        <f aca="true" t="shared" si="10" ref="L41:L47">SUM(H41:K41)</f>
        <v>16586</v>
      </c>
      <c r="M41" s="244">
        <f aca="true" t="shared" si="11" ref="M41:M47">IF(ISERROR(F41/L41-1),"         /0",(F41/L41-1))</f>
        <v>0.05010249608103212</v>
      </c>
      <c r="N41" s="242">
        <v>73847</v>
      </c>
      <c r="O41" s="240">
        <v>67988</v>
      </c>
      <c r="P41" s="241"/>
      <c r="Q41" s="240"/>
      <c r="R41" s="241">
        <f aca="true" t="shared" si="12" ref="R41:R47">SUM(N41:Q41)</f>
        <v>141835</v>
      </c>
      <c r="S41" s="243">
        <f aca="true" t="shared" si="13" ref="S41:S47">R41/$R$9</f>
        <v>0.019490044734967134</v>
      </c>
      <c r="T41" s="242">
        <v>71608</v>
      </c>
      <c r="U41" s="240">
        <v>62928</v>
      </c>
      <c r="V41" s="241"/>
      <c r="W41" s="240"/>
      <c r="X41" s="224">
        <f aca="true" t="shared" si="14" ref="X41:X47">SUM(T41:W41)</f>
        <v>134536</v>
      </c>
      <c r="Y41" s="239">
        <f aca="true" t="shared" si="15" ref="Y41:Y47">IF(ISERROR(R41/X41-1),"         /0",IF(R41/X41&gt;5,"  *  ",(R41/X41-1)))</f>
        <v>0.05425313670690368</v>
      </c>
    </row>
    <row r="42" spans="1:25" ht="19.5" customHeight="1">
      <c r="A42" s="245" t="s">
        <v>189</v>
      </c>
      <c r="B42" s="242">
        <v>5021</v>
      </c>
      <c r="C42" s="240">
        <v>4324</v>
      </c>
      <c r="D42" s="241">
        <v>0</v>
      </c>
      <c r="E42" s="240">
        <v>0</v>
      </c>
      <c r="F42" s="241">
        <f t="shared" si="8"/>
        <v>9345</v>
      </c>
      <c r="G42" s="243">
        <f t="shared" si="9"/>
        <v>0.011144369976387531</v>
      </c>
      <c r="H42" s="242">
        <v>7640</v>
      </c>
      <c r="I42" s="240">
        <v>6170</v>
      </c>
      <c r="J42" s="241"/>
      <c r="K42" s="240"/>
      <c r="L42" s="241">
        <f t="shared" si="10"/>
        <v>13810</v>
      </c>
      <c r="M42" s="244">
        <f t="shared" si="11"/>
        <v>-0.32331643736422877</v>
      </c>
      <c r="N42" s="242">
        <v>62930</v>
      </c>
      <c r="O42" s="240">
        <v>60054</v>
      </c>
      <c r="P42" s="241"/>
      <c r="Q42" s="240"/>
      <c r="R42" s="241">
        <f t="shared" si="12"/>
        <v>122984</v>
      </c>
      <c r="S42" s="243">
        <f t="shared" si="13"/>
        <v>0.016899662718547596</v>
      </c>
      <c r="T42" s="242">
        <v>63917</v>
      </c>
      <c r="U42" s="240">
        <v>59354</v>
      </c>
      <c r="V42" s="241"/>
      <c r="W42" s="240"/>
      <c r="X42" s="224">
        <f t="shared" si="14"/>
        <v>123271</v>
      </c>
      <c r="Y42" s="239">
        <f t="shared" si="15"/>
        <v>-0.0023282037137688505</v>
      </c>
    </row>
    <row r="43" spans="1:25" ht="19.5" customHeight="1">
      <c r="A43" s="245" t="s">
        <v>349</v>
      </c>
      <c r="B43" s="242">
        <v>2701</v>
      </c>
      <c r="C43" s="240">
        <v>1912</v>
      </c>
      <c r="D43" s="241">
        <v>0</v>
      </c>
      <c r="E43" s="240">
        <v>0</v>
      </c>
      <c r="F43" s="241">
        <f>SUM(B43:E43)</f>
        <v>4613</v>
      </c>
      <c r="G43" s="243">
        <f>F43/$F$9</f>
        <v>0.0055012283254227586</v>
      </c>
      <c r="H43" s="242"/>
      <c r="I43" s="240"/>
      <c r="J43" s="241"/>
      <c r="K43" s="240"/>
      <c r="L43" s="241">
        <f>SUM(H43:K43)</f>
        <v>0</v>
      </c>
      <c r="M43" s="244" t="str">
        <f>IF(ISERROR(F43/L43-1),"         /0",(F43/L43-1))</f>
        <v>         /0</v>
      </c>
      <c r="N43" s="242">
        <v>7283</v>
      </c>
      <c r="O43" s="240">
        <v>8262</v>
      </c>
      <c r="P43" s="241"/>
      <c r="Q43" s="240"/>
      <c r="R43" s="241">
        <f>SUM(N43:Q43)</f>
        <v>15545</v>
      </c>
      <c r="S43" s="243">
        <f>R43/$R$9</f>
        <v>0.0021360929629856105</v>
      </c>
      <c r="T43" s="242"/>
      <c r="U43" s="240"/>
      <c r="V43" s="241"/>
      <c r="W43" s="240"/>
      <c r="X43" s="224">
        <f>SUM(T43:W43)</f>
        <v>0</v>
      </c>
      <c r="Y43" s="239" t="str">
        <f>IF(ISERROR(R43/X43-1),"         /0",IF(R43/X43&gt;5,"  *  ",(R43/X43-1)))</f>
        <v>         /0</v>
      </c>
    </row>
    <row r="44" spans="1:25" ht="19.5" customHeight="1">
      <c r="A44" s="245" t="s">
        <v>190</v>
      </c>
      <c r="B44" s="242">
        <v>2020</v>
      </c>
      <c r="C44" s="240">
        <v>0</v>
      </c>
      <c r="D44" s="241">
        <v>0</v>
      </c>
      <c r="E44" s="240">
        <v>0</v>
      </c>
      <c r="F44" s="241">
        <f t="shared" si="8"/>
        <v>2020</v>
      </c>
      <c r="G44" s="243">
        <f t="shared" si="9"/>
        <v>0.002408948887351826</v>
      </c>
      <c r="H44" s="242">
        <v>496</v>
      </c>
      <c r="I44" s="240"/>
      <c r="J44" s="241"/>
      <c r="K44" s="240"/>
      <c r="L44" s="241">
        <f t="shared" si="10"/>
        <v>496</v>
      </c>
      <c r="M44" s="244">
        <f t="shared" si="11"/>
        <v>3.07258064516129</v>
      </c>
      <c r="N44" s="242">
        <v>9237</v>
      </c>
      <c r="O44" s="240"/>
      <c r="P44" s="241"/>
      <c r="Q44" s="240"/>
      <c r="R44" s="241">
        <f t="shared" si="12"/>
        <v>9237</v>
      </c>
      <c r="S44" s="243">
        <f t="shared" si="13"/>
        <v>0.0012692885621806425</v>
      </c>
      <c r="T44" s="242">
        <v>3721</v>
      </c>
      <c r="U44" s="240"/>
      <c r="V44" s="241"/>
      <c r="W44" s="240"/>
      <c r="X44" s="224">
        <f t="shared" si="14"/>
        <v>3721</v>
      </c>
      <c r="Y44" s="239">
        <f t="shared" si="15"/>
        <v>1.4823972050524055</v>
      </c>
    </row>
    <row r="45" spans="1:25" ht="19.5" customHeight="1">
      <c r="A45" s="245" t="s">
        <v>178</v>
      </c>
      <c r="B45" s="242">
        <v>1204</v>
      </c>
      <c r="C45" s="240">
        <v>0</v>
      </c>
      <c r="D45" s="241">
        <v>0</v>
      </c>
      <c r="E45" s="240">
        <v>0</v>
      </c>
      <c r="F45" s="241">
        <f t="shared" si="8"/>
        <v>1204</v>
      </c>
      <c r="G45" s="243">
        <f t="shared" si="9"/>
        <v>0.001435828940778019</v>
      </c>
      <c r="H45" s="242">
        <v>960</v>
      </c>
      <c r="I45" s="240"/>
      <c r="J45" s="241"/>
      <c r="K45" s="240"/>
      <c r="L45" s="241">
        <f t="shared" si="10"/>
        <v>960</v>
      </c>
      <c r="M45" s="244">
        <f t="shared" si="11"/>
        <v>0.25416666666666665</v>
      </c>
      <c r="N45" s="242">
        <v>8162</v>
      </c>
      <c r="O45" s="240"/>
      <c r="P45" s="241"/>
      <c r="Q45" s="240"/>
      <c r="R45" s="241">
        <f t="shared" si="12"/>
        <v>8162</v>
      </c>
      <c r="S45" s="243">
        <f t="shared" si="13"/>
        <v>0.0011215690423858832</v>
      </c>
      <c r="T45" s="242">
        <v>7397</v>
      </c>
      <c r="U45" s="240"/>
      <c r="V45" s="241"/>
      <c r="W45" s="240"/>
      <c r="X45" s="224">
        <f t="shared" si="14"/>
        <v>7397</v>
      </c>
      <c r="Y45" s="239">
        <f t="shared" si="15"/>
        <v>0.10342030552926862</v>
      </c>
    </row>
    <row r="46" spans="1:25" ht="19.5" customHeight="1">
      <c r="A46" s="245" t="s">
        <v>182</v>
      </c>
      <c r="B46" s="242">
        <v>366</v>
      </c>
      <c r="C46" s="240">
        <v>0</v>
      </c>
      <c r="D46" s="241">
        <v>0</v>
      </c>
      <c r="E46" s="240">
        <v>0</v>
      </c>
      <c r="F46" s="241">
        <f t="shared" si="8"/>
        <v>366</v>
      </c>
      <c r="G46" s="243">
        <f t="shared" si="9"/>
        <v>0.0004364729172132516</v>
      </c>
      <c r="H46" s="242">
        <v>591</v>
      </c>
      <c r="I46" s="240"/>
      <c r="J46" s="241"/>
      <c r="K46" s="240"/>
      <c r="L46" s="241">
        <f t="shared" si="10"/>
        <v>591</v>
      </c>
      <c r="M46" s="244">
        <f t="shared" si="11"/>
        <v>-0.3807106598984772</v>
      </c>
      <c r="N46" s="242">
        <v>3371</v>
      </c>
      <c r="O46" s="240"/>
      <c r="P46" s="241"/>
      <c r="Q46" s="240"/>
      <c r="R46" s="241">
        <f t="shared" si="12"/>
        <v>3371</v>
      </c>
      <c r="S46" s="243">
        <f t="shared" si="13"/>
        <v>0.00046322093137500764</v>
      </c>
      <c r="T46" s="242">
        <v>3088</v>
      </c>
      <c r="U46" s="240"/>
      <c r="V46" s="241"/>
      <c r="W46" s="240"/>
      <c r="X46" s="224">
        <f t="shared" si="14"/>
        <v>3088</v>
      </c>
      <c r="Y46" s="239">
        <f t="shared" si="15"/>
        <v>0.09164507772020736</v>
      </c>
    </row>
    <row r="47" spans="1:25" ht="19.5" customHeight="1" thickBot="1">
      <c r="A47" s="245" t="s">
        <v>168</v>
      </c>
      <c r="B47" s="242">
        <v>210</v>
      </c>
      <c r="C47" s="240">
        <v>0</v>
      </c>
      <c r="D47" s="241">
        <v>0</v>
      </c>
      <c r="E47" s="240">
        <v>2</v>
      </c>
      <c r="F47" s="241">
        <f t="shared" si="8"/>
        <v>212</v>
      </c>
      <c r="G47" s="243">
        <f t="shared" si="9"/>
        <v>0.0002528203782765283</v>
      </c>
      <c r="H47" s="242">
        <v>70</v>
      </c>
      <c r="I47" s="240">
        <v>0</v>
      </c>
      <c r="J47" s="241"/>
      <c r="K47" s="240">
        <v>0</v>
      </c>
      <c r="L47" s="241">
        <f t="shared" si="10"/>
        <v>70</v>
      </c>
      <c r="M47" s="244">
        <f t="shared" si="11"/>
        <v>2.0285714285714285</v>
      </c>
      <c r="N47" s="242">
        <v>970</v>
      </c>
      <c r="O47" s="240">
        <v>0</v>
      </c>
      <c r="P47" s="241">
        <v>4</v>
      </c>
      <c r="Q47" s="240">
        <v>5</v>
      </c>
      <c r="R47" s="241">
        <f t="shared" si="12"/>
        <v>979</v>
      </c>
      <c r="S47" s="243">
        <f t="shared" si="13"/>
        <v>0.00013452782314332022</v>
      </c>
      <c r="T47" s="242">
        <v>601</v>
      </c>
      <c r="U47" s="240">
        <v>0</v>
      </c>
      <c r="V47" s="241">
        <v>2</v>
      </c>
      <c r="W47" s="240">
        <v>2</v>
      </c>
      <c r="X47" s="224">
        <f t="shared" si="14"/>
        <v>605</v>
      </c>
      <c r="Y47" s="239">
        <f t="shared" si="15"/>
        <v>0.6181818181818182</v>
      </c>
    </row>
    <row r="48" spans="1:25" s="278" customFormat="1" ht="19.5" customHeight="1">
      <c r="A48" s="287" t="s">
        <v>58</v>
      </c>
      <c r="B48" s="284">
        <f>SUM(B49:B59)</f>
        <v>116927</v>
      </c>
      <c r="C48" s="283">
        <f>SUM(C49:C59)</f>
        <v>111344</v>
      </c>
      <c r="D48" s="282">
        <f>SUM(D49:D59)</f>
        <v>3005</v>
      </c>
      <c r="E48" s="283">
        <f>SUM(E49:E59)</f>
        <v>2937</v>
      </c>
      <c r="F48" s="282">
        <f>SUM(B48:E48)</f>
        <v>234213</v>
      </c>
      <c r="G48" s="285">
        <f>F48/$F$9</f>
        <v>0.2793104681947194</v>
      </c>
      <c r="H48" s="284">
        <f>SUM(H49:H59)</f>
        <v>86872</v>
      </c>
      <c r="I48" s="283">
        <f>SUM(I49:I59)</f>
        <v>82502</v>
      </c>
      <c r="J48" s="282">
        <f>SUM(J49:J59)</f>
        <v>3382</v>
      </c>
      <c r="K48" s="283">
        <f>SUM(K49:K59)</f>
        <v>3145</v>
      </c>
      <c r="L48" s="282">
        <f>SUM(H48:K48)</f>
        <v>175901</v>
      </c>
      <c r="M48" s="286">
        <f>IF(ISERROR(F48/L48-1),"         /0",(F48/L48-1))</f>
        <v>0.33150465318559874</v>
      </c>
      <c r="N48" s="284">
        <f>SUM(N49:N59)</f>
        <v>984880</v>
      </c>
      <c r="O48" s="283">
        <f>SUM(O49:O59)</f>
        <v>941227</v>
      </c>
      <c r="P48" s="282">
        <f>SUM(P49:P59)</f>
        <v>28609</v>
      </c>
      <c r="Q48" s="283">
        <f>SUM(Q49:Q59)</f>
        <v>28165</v>
      </c>
      <c r="R48" s="282">
        <f>SUM(N48:Q48)</f>
        <v>1982881</v>
      </c>
      <c r="S48" s="285">
        <f>R48/$R$9</f>
        <v>0.2724746317489785</v>
      </c>
      <c r="T48" s="284">
        <f>SUM(T49:T59)</f>
        <v>772484</v>
      </c>
      <c r="U48" s="283">
        <f>SUM(U49:U59)</f>
        <v>743123</v>
      </c>
      <c r="V48" s="282">
        <f>SUM(V49:V59)</f>
        <v>34226</v>
      </c>
      <c r="W48" s="283">
        <f>SUM(W49:W59)</f>
        <v>34770</v>
      </c>
      <c r="X48" s="282">
        <f>SUM(T48:W48)</f>
        <v>1584603</v>
      </c>
      <c r="Y48" s="279">
        <f>IF(ISERROR(R48/X48-1),"         /0",IF(R48/X48&gt;5,"  *  ",(R48/X48-1)))</f>
        <v>0.25134244981235043</v>
      </c>
    </row>
    <row r="49" spans="1:25" s="215" customFormat="1" ht="19.5" customHeight="1">
      <c r="A49" s="230" t="s">
        <v>161</v>
      </c>
      <c r="B49" s="228">
        <v>55499</v>
      </c>
      <c r="C49" s="225">
        <v>50468</v>
      </c>
      <c r="D49" s="224">
        <v>0</v>
      </c>
      <c r="E49" s="225">
        <v>0</v>
      </c>
      <c r="F49" s="224">
        <f>SUM(B49:E49)</f>
        <v>105967</v>
      </c>
      <c r="G49" s="227">
        <f>F49/$F$9</f>
        <v>0.12637083502277768</v>
      </c>
      <c r="H49" s="228">
        <v>44740</v>
      </c>
      <c r="I49" s="225">
        <v>40668</v>
      </c>
      <c r="J49" s="224"/>
      <c r="K49" s="225"/>
      <c r="L49" s="224">
        <f>SUM(H49:K49)</f>
        <v>85408</v>
      </c>
      <c r="M49" s="229">
        <f>IF(ISERROR(F49/L49-1),"         /0",(F49/L49-1))</f>
        <v>0.24071515548894706</v>
      </c>
      <c r="N49" s="228">
        <v>525980</v>
      </c>
      <c r="O49" s="225">
        <v>495185</v>
      </c>
      <c r="P49" s="224">
        <v>373</v>
      </c>
      <c r="Q49" s="225">
        <v>629</v>
      </c>
      <c r="R49" s="224">
        <f>SUM(N49:Q49)</f>
        <v>1022167</v>
      </c>
      <c r="S49" s="227">
        <f>R49/$R$9</f>
        <v>0.14045955199074384</v>
      </c>
      <c r="T49" s="226">
        <v>419944</v>
      </c>
      <c r="U49" s="225">
        <v>401151</v>
      </c>
      <c r="V49" s="224">
        <v>1726</v>
      </c>
      <c r="W49" s="225">
        <v>1959</v>
      </c>
      <c r="X49" s="224">
        <f>SUM(T49:W49)</f>
        <v>824780</v>
      </c>
      <c r="Y49" s="223">
        <f>IF(ISERROR(R49/X49-1),"         /0",IF(R49/X49&gt;5,"  *  ",(R49/X49-1)))</f>
        <v>0.2393207885739228</v>
      </c>
    </row>
    <row r="50" spans="1:25" s="215" customFormat="1" ht="19.5" customHeight="1">
      <c r="A50" s="230" t="s">
        <v>158</v>
      </c>
      <c r="B50" s="228">
        <v>27433</v>
      </c>
      <c r="C50" s="225">
        <v>27473</v>
      </c>
      <c r="D50" s="224">
        <v>2994</v>
      </c>
      <c r="E50" s="225">
        <v>2923</v>
      </c>
      <c r="F50" s="224">
        <f aca="true" t="shared" si="16" ref="F50:F59">SUM(B50:E50)</f>
        <v>60823</v>
      </c>
      <c r="G50" s="227">
        <f aca="true" t="shared" si="17" ref="G50:G59">F50/$F$9</f>
        <v>0.07253440503732678</v>
      </c>
      <c r="H50" s="228">
        <v>18587</v>
      </c>
      <c r="I50" s="225">
        <v>18725</v>
      </c>
      <c r="J50" s="224">
        <v>2800</v>
      </c>
      <c r="K50" s="225">
        <v>2600</v>
      </c>
      <c r="L50" s="224">
        <f aca="true" t="shared" si="18" ref="L50:L59">SUM(H50:K50)</f>
        <v>42712</v>
      </c>
      <c r="M50" s="229">
        <f aca="true" t="shared" si="19" ref="M50:M59">IF(ISERROR(F50/L50-1),"         /0",(F50/L50-1))</f>
        <v>0.42402603483798473</v>
      </c>
      <c r="N50" s="228">
        <v>218310</v>
      </c>
      <c r="O50" s="225">
        <v>213881</v>
      </c>
      <c r="P50" s="224">
        <v>24711</v>
      </c>
      <c r="Q50" s="225">
        <v>23996</v>
      </c>
      <c r="R50" s="224">
        <f aca="true" t="shared" si="20" ref="R50:R59">SUM(N50:Q50)</f>
        <v>480898</v>
      </c>
      <c r="S50" s="227">
        <f aca="true" t="shared" si="21" ref="S50:S59">R50/$R$9</f>
        <v>0.06608188058628847</v>
      </c>
      <c r="T50" s="226">
        <v>186814</v>
      </c>
      <c r="U50" s="225">
        <v>185037</v>
      </c>
      <c r="V50" s="224">
        <v>27735</v>
      </c>
      <c r="W50" s="225">
        <v>27999</v>
      </c>
      <c r="X50" s="224">
        <f aca="true" t="shared" si="22" ref="X50:X59">SUM(T50:W50)</f>
        <v>427585</v>
      </c>
      <c r="Y50" s="223">
        <f aca="true" t="shared" si="23" ref="Y50:Y59">IF(ISERROR(R50/X50-1),"         /0",IF(R50/X50&gt;5,"  *  ",(R50/X50-1)))</f>
        <v>0.1246839809628495</v>
      </c>
    </row>
    <row r="51" spans="1:25" s="215" customFormat="1" ht="19.5" customHeight="1">
      <c r="A51" s="230" t="s">
        <v>187</v>
      </c>
      <c r="B51" s="228">
        <v>5885</v>
      </c>
      <c r="C51" s="225">
        <v>6110</v>
      </c>
      <c r="D51" s="224">
        <v>0</v>
      </c>
      <c r="E51" s="225">
        <v>0</v>
      </c>
      <c r="F51" s="224">
        <f t="shared" si="16"/>
        <v>11995</v>
      </c>
      <c r="G51" s="227">
        <f t="shared" si="17"/>
        <v>0.014304624704844135</v>
      </c>
      <c r="H51" s="228">
        <v>5373</v>
      </c>
      <c r="I51" s="225">
        <v>5022</v>
      </c>
      <c r="J51" s="224"/>
      <c r="K51" s="225"/>
      <c r="L51" s="224">
        <f t="shared" si="18"/>
        <v>10395</v>
      </c>
      <c r="M51" s="229">
        <f t="shared" si="19"/>
        <v>0.153920153920154</v>
      </c>
      <c r="N51" s="228">
        <v>52582</v>
      </c>
      <c r="O51" s="225">
        <v>49997</v>
      </c>
      <c r="P51" s="224">
        <v>210</v>
      </c>
      <c r="Q51" s="225">
        <v>209</v>
      </c>
      <c r="R51" s="224">
        <f t="shared" si="20"/>
        <v>102998</v>
      </c>
      <c r="S51" s="227">
        <f t="shared" si="21"/>
        <v>0.014153316371926145</v>
      </c>
      <c r="T51" s="226">
        <v>40479</v>
      </c>
      <c r="U51" s="225">
        <v>38826</v>
      </c>
      <c r="V51" s="224">
        <v>349</v>
      </c>
      <c r="W51" s="225">
        <v>229</v>
      </c>
      <c r="X51" s="224">
        <f t="shared" si="22"/>
        <v>79883</v>
      </c>
      <c r="Y51" s="223">
        <f t="shared" si="23"/>
        <v>0.28936069000913833</v>
      </c>
    </row>
    <row r="52" spans="1:25" s="215" customFormat="1" ht="19.5" customHeight="1">
      <c r="A52" s="230" t="s">
        <v>177</v>
      </c>
      <c r="B52" s="228">
        <v>5963</v>
      </c>
      <c r="C52" s="225">
        <v>5394</v>
      </c>
      <c r="D52" s="224">
        <v>0</v>
      </c>
      <c r="E52" s="225">
        <v>0</v>
      </c>
      <c r="F52" s="224">
        <f>SUM(B52:E52)</f>
        <v>11357</v>
      </c>
      <c r="G52" s="227">
        <f>F52/$F$9</f>
        <v>0.01354377847210628</v>
      </c>
      <c r="H52" s="228"/>
      <c r="I52" s="225"/>
      <c r="J52" s="224"/>
      <c r="K52" s="225"/>
      <c r="L52" s="224">
        <f>SUM(H52:K52)</f>
        <v>0</v>
      </c>
      <c r="M52" s="229" t="str">
        <f>IF(ISERROR(F52/L52-1),"         /0",(F52/L52-1))</f>
        <v>         /0</v>
      </c>
      <c r="N52" s="228">
        <v>5963</v>
      </c>
      <c r="O52" s="225">
        <v>5394</v>
      </c>
      <c r="P52" s="224"/>
      <c r="Q52" s="225"/>
      <c r="R52" s="224">
        <f>SUM(N52:Q52)</f>
        <v>11357</v>
      </c>
      <c r="S52" s="227">
        <f>R52/$R$9</f>
        <v>0.0015606051965665862</v>
      </c>
      <c r="T52" s="226"/>
      <c r="U52" s="225"/>
      <c r="V52" s="224"/>
      <c r="W52" s="225"/>
      <c r="X52" s="224">
        <f>SUM(T52:W52)</f>
        <v>0</v>
      </c>
      <c r="Y52" s="223" t="str">
        <f>IF(ISERROR(R52/X52-1),"         /0",IF(R52/X52&gt;5,"  *  ",(R52/X52-1)))</f>
        <v>         /0</v>
      </c>
    </row>
    <row r="53" spans="1:25" s="215" customFormat="1" ht="19.5" customHeight="1">
      <c r="A53" s="230" t="s">
        <v>192</v>
      </c>
      <c r="B53" s="228">
        <v>5138</v>
      </c>
      <c r="C53" s="225">
        <v>5943</v>
      </c>
      <c r="D53" s="224">
        <v>0</v>
      </c>
      <c r="E53" s="225">
        <v>0</v>
      </c>
      <c r="F53" s="224">
        <f>SUM(B53:E53)</f>
        <v>11081</v>
      </c>
      <c r="G53" s="227">
        <f>F53/$F$9</f>
        <v>0.013214634960765139</v>
      </c>
      <c r="H53" s="228">
        <v>5242</v>
      </c>
      <c r="I53" s="225">
        <v>5730</v>
      </c>
      <c r="J53" s="224"/>
      <c r="K53" s="225"/>
      <c r="L53" s="224">
        <f>SUM(H53:K53)</f>
        <v>10972</v>
      </c>
      <c r="M53" s="229">
        <f>IF(ISERROR(F53/L53-1),"         /0",(F53/L53-1))</f>
        <v>0.009934378417790768</v>
      </c>
      <c r="N53" s="228">
        <v>48276</v>
      </c>
      <c r="O53" s="225">
        <v>55857</v>
      </c>
      <c r="P53" s="224"/>
      <c r="Q53" s="225"/>
      <c r="R53" s="224">
        <f>SUM(N53:Q53)</f>
        <v>104133</v>
      </c>
      <c r="S53" s="227">
        <f>R53/$R$9</f>
        <v>0.014309280702128054</v>
      </c>
      <c r="T53" s="226">
        <v>34627</v>
      </c>
      <c r="U53" s="225">
        <v>37862</v>
      </c>
      <c r="V53" s="224">
        <v>138</v>
      </c>
      <c r="W53" s="225">
        <v>135</v>
      </c>
      <c r="X53" s="224">
        <f>SUM(T53:W53)</f>
        <v>72762</v>
      </c>
      <c r="Y53" s="223">
        <f>IF(ISERROR(R53/X53-1),"         /0",IF(R53/X53&gt;5,"  *  ",(R53/X53-1)))</f>
        <v>0.43114537808196585</v>
      </c>
    </row>
    <row r="54" spans="1:25" s="215" customFormat="1" ht="19.5" customHeight="1">
      <c r="A54" s="230" t="s">
        <v>160</v>
      </c>
      <c r="B54" s="228">
        <v>5281</v>
      </c>
      <c r="C54" s="225">
        <v>4731</v>
      </c>
      <c r="D54" s="224">
        <v>0</v>
      </c>
      <c r="E54" s="225">
        <v>0</v>
      </c>
      <c r="F54" s="224">
        <f>SUM(B54:E54)</f>
        <v>10012</v>
      </c>
      <c r="G54" s="227">
        <f>F54/$F$9</f>
        <v>0.011939800128795287</v>
      </c>
      <c r="H54" s="228"/>
      <c r="I54" s="225"/>
      <c r="J54" s="224"/>
      <c r="K54" s="225"/>
      <c r="L54" s="224">
        <f>SUM(H54:K54)</f>
        <v>0</v>
      </c>
      <c r="M54" s="229" t="str">
        <f>IF(ISERROR(F54/L54-1),"         /0",(F54/L54-1))</f>
        <v>         /0</v>
      </c>
      <c r="N54" s="228">
        <v>11051</v>
      </c>
      <c r="O54" s="225">
        <v>7627</v>
      </c>
      <c r="P54" s="224"/>
      <c r="Q54" s="225"/>
      <c r="R54" s="224">
        <f>SUM(N54:Q54)</f>
        <v>18678</v>
      </c>
      <c r="S54" s="227">
        <f>R54/$R$9</f>
        <v>0.0025666094797455927</v>
      </c>
      <c r="T54" s="226"/>
      <c r="U54" s="225"/>
      <c r="V54" s="224"/>
      <c r="W54" s="225"/>
      <c r="X54" s="224">
        <f>SUM(T54:W54)</f>
        <v>0</v>
      </c>
      <c r="Y54" s="223" t="str">
        <f>IF(ISERROR(R54/X54-1),"         /0",IF(R54/X54&gt;5,"  *  ",(R54/X54-1)))</f>
        <v>         /0</v>
      </c>
    </row>
    <row r="55" spans="1:25" s="215" customFormat="1" ht="19.5" customHeight="1">
      <c r="A55" s="230" t="s">
        <v>193</v>
      </c>
      <c r="B55" s="228">
        <v>4528</v>
      </c>
      <c r="C55" s="225">
        <v>4798</v>
      </c>
      <c r="D55" s="224">
        <v>0</v>
      </c>
      <c r="E55" s="225">
        <v>0</v>
      </c>
      <c r="F55" s="224">
        <f>SUM(B55:E55)</f>
        <v>9326</v>
      </c>
      <c r="G55" s="227">
        <f>F55/$F$9</f>
        <v>0.011121711546258973</v>
      </c>
      <c r="H55" s="228">
        <v>4859</v>
      </c>
      <c r="I55" s="225">
        <v>4833</v>
      </c>
      <c r="J55" s="224">
        <v>532</v>
      </c>
      <c r="K55" s="225">
        <v>505</v>
      </c>
      <c r="L55" s="224">
        <f>SUM(H55:K55)</f>
        <v>10729</v>
      </c>
      <c r="M55" s="229">
        <f>IF(ISERROR(F55/L55-1),"         /0",(F55/L55-1))</f>
        <v>-0.130767079876969</v>
      </c>
      <c r="N55" s="228">
        <v>58510</v>
      </c>
      <c r="O55" s="225">
        <v>57030</v>
      </c>
      <c r="P55" s="224">
        <v>1923</v>
      </c>
      <c r="Q55" s="225">
        <v>1828</v>
      </c>
      <c r="R55" s="224">
        <f>SUM(N55:Q55)</f>
        <v>119291</v>
      </c>
      <c r="S55" s="227">
        <f>R55/$R$9</f>
        <v>0.01639219463798755</v>
      </c>
      <c r="T55" s="226">
        <v>35734</v>
      </c>
      <c r="U55" s="225">
        <v>34161</v>
      </c>
      <c r="V55" s="224">
        <v>3824</v>
      </c>
      <c r="W55" s="225">
        <v>3965</v>
      </c>
      <c r="X55" s="224">
        <f>SUM(T55:W55)</f>
        <v>77684</v>
      </c>
      <c r="Y55" s="223">
        <f>IF(ISERROR(R55/X55-1),"         /0",IF(R55/X55&gt;5,"  *  ",(R55/X55-1)))</f>
        <v>0.5355929148859482</v>
      </c>
    </row>
    <row r="56" spans="1:25" s="215" customFormat="1" ht="19.5" customHeight="1">
      <c r="A56" s="230" t="s">
        <v>183</v>
      </c>
      <c r="B56" s="228">
        <v>3392</v>
      </c>
      <c r="C56" s="225">
        <v>2790</v>
      </c>
      <c r="D56" s="224">
        <v>0</v>
      </c>
      <c r="E56" s="225">
        <v>0</v>
      </c>
      <c r="F56" s="224">
        <f>SUM(B56:E56)</f>
        <v>6182</v>
      </c>
      <c r="G56" s="227">
        <f>F56/$F$9</f>
        <v>0.007372337634459895</v>
      </c>
      <c r="H56" s="228">
        <v>5679</v>
      </c>
      <c r="I56" s="225">
        <v>5156</v>
      </c>
      <c r="J56" s="224"/>
      <c r="K56" s="225"/>
      <c r="L56" s="224">
        <f>SUM(H56:K56)</f>
        <v>10835</v>
      </c>
      <c r="M56" s="229">
        <f>IF(ISERROR(F56/L56-1),"         /0",(F56/L56-1))</f>
        <v>-0.4294416243654823</v>
      </c>
      <c r="N56" s="228">
        <v>34880</v>
      </c>
      <c r="O56" s="225">
        <v>28734</v>
      </c>
      <c r="P56" s="224"/>
      <c r="Q56" s="225"/>
      <c r="R56" s="224">
        <f>SUM(N56:Q56)</f>
        <v>63614</v>
      </c>
      <c r="S56" s="227">
        <f>R56/$R$9</f>
        <v>0.008741422820673313</v>
      </c>
      <c r="T56" s="226">
        <v>45352</v>
      </c>
      <c r="U56" s="225">
        <v>38133</v>
      </c>
      <c r="V56" s="224"/>
      <c r="W56" s="225"/>
      <c r="X56" s="224">
        <f>SUM(T56:W56)</f>
        <v>83485</v>
      </c>
      <c r="Y56" s="223">
        <f>IF(ISERROR(R56/X56-1),"         /0",IF(R56/X56&gt;5,"  *  ",(R56/X56-1)))</f>
        <v>-0.23801880577349221</v>
      </c>
    </row>
    <row r="57" spans="1:25" s="215" customFormat="1" ht="19.5" customHeight="1">
      <c r="A57" s="230" t="s">
        <v>196</v>
      </c>
      <c r="B57" s="228">
        <v>2803</v>
      </c>
      <c r="C57" s="225">
        <v>2714</v>
      </c>
      <c r="D57" s="224">
        <v>0</v>
      </c>
      <c r="E57" s="225">
        <v>0</v>
      </c>
      <c r="F57" s="224">
        <f t="shared" si="16"/>
        <v>5517</v>
      </c>
      <c r="G57" s="227">
        <f t="shared" si="17"/>
        <v>0.006579292579960407</v>
      </c>
      <c r="H57" s="228">
        <v>2331</v>
      </c>
      <c r="I57" s="225">
        <v>2361</v>
      </c>
      <c r="J57" s="224"/>
      <c r="K57" s="225"/>
      <c r="L57" s="224">
        <f t="shared" si="18"/>
        <v>4692</v>
      </c>
      <c r="M57" s="229">
        <f t="shared" si="19"/>
        <v>0.17583120204603575</v>
      </c>
      <c r="N57" s="228">
        <v>25397</v>
      </c>
      <c r="O57" s="225">
        <v>24872</v>
      </c>
      <c r="P57" s="224">
        <v>107</v>
      </c>
      <c r="Q57" s="225">
        <v>107</v>
      </c>
      <c r="R57" s="224">
        <f t="shared" si="20"/>
        <v>50483</v>
      </c>
      <c r="S57" s="227">
        <f t="shared" si="21"/>
        <v>0.0069370460630686775</v>
      </c>
      <c r="T57" s="226">
        <v>7435</v>
      </c>
      <c r="U57" s="225">
        <v>7601</v>
      </c>
      <c r="V57" s="224"/>
      <c r="W57" s="225"/>
      <c r="X57" s="224">
        <f t="shared" si="22"/>
        <v>15036</v>
      </c>
      <c r="Y57" s="223">
        <f t="shared" si="23"/>
        <v>2.3574753923915934</v>
      </c>
    </row>
    <row r="58" spans="1:25" s="215" customFormat="1" ht="19.5" customHeight="1">
      <c r="A58" s="230" t="s">
        <v>475</v>
      </c>
      <c r="B58" s="228">
        <v>812</v>
      </c>
      <c r="C58" s="225">
        <v>872</v>
      </c>
      <c r="D58" s="224">
        <v>0</v>
      </c>
      <c r="E58" s="225">
        <v>0</v>
      </c>
      <c r="F58" s="224">
        <f t="shared" si="16"/>
        <v>1684</v>
      </c>
      <c r="G58" s="227">
        <f t="shared" si="17"/>
        <v>0.002008252438762611</v>
      </c>
      <c r="H58" s="228"/>
      <c r="I58" s="225"/>
      <c r="J58" s="224"/>
      <c r="K58" s="225"/>
      <c r="L58" s="224">
        <f t="shared" si="18"/>
        <v>0</v>
      </c>
      <c r="M58" s="229" t="str">
        <f t="shared" si="19"/>
        <v>         /0</v>
      </c>
      <c r="N58" s="228">
        <v>2109</v>
      </c>
      <c r="O58" s="225">
        <v>2345</v>
      </c>
      <c r="P58" s="224"/>
      <c r="Q58" s="225"/>
      <c r="R58" s="224">
        <f t="shared" si="20"/>
        <v>4454</v>
      </c>
      <c r="S58" s="227">
        <f t="shared" si="21"/>
        <v>0.0006120397592240534</v>
      </c>
      <c r="T58" s="226"/>
      <c r="U58" s="225"/>
      <c r="V58" s="224"/>
      <c r="W58" s="225"/>
      <c r="X58" s="224">
        <f t="shared" si="22"/>
        <v>0</v>
      </c>
      <c r="Y58" s="223" t="str">
        <f t="shared" si="23"/>
        <v>         /0</v>
      </c>
    </row>
    <row r="59" spans="1:25" s="215" customFormat="1" ht="19.5" customHeight="1" thickBot="1">
      <c r="A59" s="230" t="s">
        <v>168</v>
      </c>
      <c r="B59" s="228">
        <v>193</v>
      </c>
      <c r="C59" s="225">
        <v>51</v>
      </c>
      <c r="D59" s="224">
        <v>11</v>
      </c>
      <c r="E59" s="225">
        <v>14</v>
      </c>
      <c r="F59" s="224">
        <f t="shared" si="16"/>
        <v>269</v>
      </c>
      <c r="G59" s="227">
        <f t="shared" si="17"/>
        <v>0.0003207956686621986</v>
      </c>
      <c r="H59" s="228">
        <v>61</v>
      </c>
      <c r="I59" s="225">
        <v>7</v>
      </c>
      <c r="J59" s="224">
        <v>50</v>
      </c>
      <c r="K59" s="225">
        <v>40</v>
      </c>
      <c r="L59" s="224">
        <f t="shared" si="18"/>
        <v>158</v>
      </c>
      <c r="M59" s="229">
        <f t="shared" si="19"/>
        <v>0.7025316455696202</v>
      </c>
      <c r="N59" s="228">
        <v>1822</v>
      </c>
      <c r="O59" s="225">
        <v>305</v>
      </c>
      <c r="P59" s="224">
        <v>1285</v>
      </c>
      <c r="Q59" s="225">
        <v>1396</v>
      </c>
      <c r="R59" s="224">
        <f t="shared" si="20"/>
        <v>4808</v>
      </c>
      <c r="S59" s="227">
        <f t="shared" si="21"/>
        <v>0.0006606841406262345</v>
      </c>
      <c r="T59" s="226">
        <v>2099</v>
      </c>
      <c r="U59" s="225">
        <v>352</v>
      </c>
      <c r="V59" s="224">
        <v>454</v>
      </c>
      <c r="W59" s="225">
        <v>483</v>
      </c>
      <c r="X59" s="224">
        <f t="shared" si="22"/>
        <v>3388</v>
      </c>
      <c r="Y59" s="223">
        <f t="shared" si="23"/>
        <v>0.4191263282172373</v>
      </c>
    </row>
    <row r="60" spans="1:25" s="278" customFormat="1" ht="19.5" customHeight="1">
      <c r="A60" s="287" t="s">
        <v>57</v>
      </c>
      <c r="B60" s="284">
        <f>SUM(B61:B69)</f>
        <v>13167</v>
      </c>
      <c r="C60" s="283">
        <f>SUM(C61:C69)</f>
        <v>12770</v>
      </c>
      <c r="D60" s="282">
        <f>SUM(D61:D69)</f>
        <v>4</v>
      </c>
      <c r="E60" s="283">
        <f>SUM(E61:E69)</f>
        <v>2</v>
      </c>
      <c r="F60" s="282">
        <f>SUM(B60:E60)</f>
        <v>25943</v>
      </c>
      <c r="G60" s="285">
        <f>F60/$F$9</f>
        <v>0.030938297517113078</v>
      </c>
      <c r="H60" s="284">
        <f>SUM(H61:H69)</f>
        <v>7256</v>
      </c>
      <c r="I60" s="283">
        <f>SUM(I61:I69)</f>
        <v>7290</v>
      </c>
      <c r="J60" s="282">
        <f>SUM(J61:J69)</f>
        <v>7</v>
      </c>
      <c r="K60" s="283">
        <f>SUM(K61:K69)</f>
        <v>5</v>
      </c>
      <c r="L60" s="282">
        <f>SUM(H60:K60)</f>
        <v>14558</v>
      </c>
      <c r="M60" s="286">
        <f>IF(ISERROR(F60/L60-1),"         /0",(F60/L60-1))</f>
        <v>0.7820442368457206</v>
      </c>
      <c r="N60" s="284">
        <f>SUM(N61:N69)</f>
        <v>81151</v>
      </c>
      <c r="O60" s="283">
        <f>SUM(O61:O69)</f>
        <v>82113</v>
      </c>
      <c r="P60" s="282">
        <f>SUM(P61:P69)</f>
        <v>1072</v>
      </c>
      <c r="Q60" s="283">
        <f>SUM(Q61:Q69)</f>
        <v>821</v>
      </c>
      <c r="R60" s="282">
        <f>SUM(N60:Q60)</f>
        <v>165157</v>
      </c>
      <c r="S60" s="285">
        <f>R60/$R$9</f>
        <v>0.022694802540226086</v>
      </c>
      <c r="T60" s="284">
        <f>SUM(T61:T69)</f>
        <v>66358</v>
      </c>
      <c r="U60" s="283">
        <f>SUM(U61:U69)</f>
        <v>66218</v>
      </c>
      <c r="V60" s="282">
        <f>SUM(V61:V69)</f>
        <v>624</v>
      </c>
      <c r="W60" s="283">
        <f>SUM(W61:W69)</f>
        <v>718</v>
      </c>
      <c r="X60" s="282">
        <f>SUM(T60:W60)</f>
        <v>133918</v>
      </c>
      <c r="Y60" s="279">
        <f>IF(ISERROR(R60/X60-1),"         /0",IF(R60/X60&gt;5,"  *  ",(R60/X60-1)))</f>
        <v>0.23326961274809954</v>
      </c>
    </row>
    <row r="61" spans="1:25" ht="19.5" customHeight="1">
      <c r="A61" s="230" t="s">
        <v>158</v>
      </c>
      <c r="B61" s="228">
        <v>5153</v>
      </c>
      <c r="C61" s="225">
        <v>4730</v>
      </c>
      <c r="D61" s="224">
        <v>0</v>
      </c>
      <c r="E61" s="225">
        <v>0</v>
      </c>
      <c r="F61" s="224">
        <f>SUM(B61:E61)</f>
        <v>9883</v>
      </c>
      <c r="G61" s="227">
        <f>F61/$F$9</f>
        <v>0.011785961313711927</v>
      </c>
      <c r="H61" s="228">
        <v>4983</v>
      </c>
      <c r="I61" s="225">
        <v>4961</v>
      </c>
      <c r="J61" s="224">
        <v>7</v>
      </c>
      <c r="K61" s="225"/>
      <c r="L61" s="224">
        <f>SUM(H61:K61)</f>
        <v>9951</v>
      </c>
      <c r="M61" s="229">
        <f>IF(ISERROR(F61/L61-1),"         /0",(F61/L61-1))</f>
        <v>-0.006833484071952611</v>
      </c>
      <c r="N61" s="228">
        <v>46993</v>
      </c>
      <c r="O61" s="225">
        <v>45428</v>
      </c>
      <c r="P61" s="224">
        <v>609</v>
      </c>
      <c r="Q61" s="225">
        <v>412</v>
      </c>
      <c r="R61" s="224">
        <f>SUM(N61:Q61)</f>
        <v>93442</v>
      </c>
      <c r="S61" s="227">
        <f>R61/$R$9</f>
        <v>0.012840192901080827</v>
      </c>
      <c r="T61" s="226">
        <v>45630</v>
      </c>
      <c r="U61" s="225">
        <v>44503</v>
      </c>
      <c r="V61" s="224">
        <v>408</v>
      </c>
      <c r="W61" s="225">
        <v>400</v>
      </c>
      <c r="X61" s="224">
        <f>SUM(T61:W61)</f>
        <v>90941</v>
      </c>
      <c r="Y61" s="223">
        <f>IF(ISERROR(R61/X61-1),"         /0",IF(R61/X61&gt;5,"  *  ",(R61/X61-1)))</f>
        <v>0.027501347027193424</v>
      </c>
    </row>
    <row r="62" spans="1:25" ht="19.5" customHeight="1">
      <c r="A62" s="230" t="s">
        <v>177</v>
      </c>
      <c r="B62" s="228">
        <v>4292</v>
      </c>
      <c r="C62" s="225">
        <v>4451</v>
      </c>
      <c r="D62" s="224">
        <v>0</v>
      </c>
      <c r="E62" s="225">
        <v>0</v>
      </c>
      <c r="F62" s="224">
        <f>SUM(B62:E62)</f>
        <v>8743</v>
      </c>
      <c r="G62" s="227">
        <f>F62/$F$9</f>
        <v>0.010426455505998522</v>
      </c>
      <c r="H62" s="228"/>
      <c r="I62" s="225"/>
      <c r="J62" s="224"/>
      <c r="K62" s="225"/>
      <c r="L62" s="224">
        <f>SUM(H62:K62)</f>
        <v>0</v>
      </c>
      <c r="M62" s="229" t="str">
        <f>IF(ISERROR(F62/L62-1),"         /0",(F62/L62-1))</f>
        <v>         /0</v>
      </c>
      <c r="N62" s="228">
        <v>5984</v>
      </c>
      <c r="O62" s="225">
        <v>5985</v>
      </c>
      <c r="P62" s="224"/>
      <c r="Q62" s="225"/>
      <c r="R62" s="224">
        <f>SUM(N62:Q62)</f>
        <v>11969</v>
      </c>
      <c r="S62" s="227">
        <f>R62/$R$9</f>
        <v>0.0016447022627195094</v>
      </c>
      <c r="T62" s="226"/>
      <c r="U62" s="225"/>
      <c r="V62" s="224"/>
      <c r="W62" s="225"/>
      <c r="X62" s="224">
        <f>SUM(T62:W62)</f>
        <v>0</v>
      </c>
      <c r="Y62" s="223" t="str">
        <f>IF(ISERROR(R62/X62-1),"         /0",IF(R62/X62&gt;5,"  *  ",(R62/X62-1)))</f>
        <v>         /0</v>
      </c>
    </row>
    <row r="63" spans="1:25" ht="19.5" customHeight="1">
      <c r="A63" s="230" t="s">
        <v>159</v>
      </c>
      <c r="B63" s="228">
        <v>1225</v>
      </c>
      <c r="C63" s="225">
        <v>1222</v>
      </c>
      <c r="D63" s="224">
        <v>0</v>
      </c>
      <c r="E63" s="225">
        <v>0</v>
      </c>
      <c r="F63" s="224">
        <f>SUM(B63:E63)</f>
        <v>2447</v>
      </c>
      <c r="G63" s="227">
        <f>F63/$F$9</f>
        <v>0.002918167290767286</v>
      </c>
      <c r="H63" s="228"/>
      <c r="I63" s="225"/>
      <c r="J63" s="224"/>
      <c r="K63" s="225"/>
      <c r="L63" s="224">
        <f>SUM(H63:K63)</f>
        <v>0</v>
      </c>
      <c r="M63" s="229" t="str">
        <f>IF(ISERROR(F63/L63-1),"         /0",(F63/L63-1))</f>
        <v>         /0</v>
      </c>
      <c r="N63" s="228">
        <v>8086</v>
      </c>
      <c r="O63" s="225">
        <v>9219</v>
      </c>
      <c r="P63" s="224"/>
      <c r="Q63" s="225"/>
      <c r="R63" s="224">
        <f>SUM(N63:Q63)</f>
        <v>17305</v>
      </c>
      <c r="S63" s="227">
        <f>R63/$R$9</f>
        <v>0.0023779407349286586</v>
      </c>
      <c r="T63" s="226"/>
      <c r="U63" s="225"/>
      <c r="V63" s="224"/>
      <c r="W63" s="225"/>
      <c r="X63" s="224">
        <f>SUM(T63:W63)</f>
        <v>0</v>
      </c>
      <c r="Y63" s="223" t="str">
        <f>IF(ISERROR(R63/X63-1),"         /0",IF(R63/X63&gt;5,"  *  ",(R63/X63-1)))</f>
        <v>         /0</v>
      </c>
    </row>
    <row r="64" spans="1:25" ht="19.5" customHeight="1">
      <c r="A64" s="230" t="s">
        <v>198</v>
      </c>
      <c r="B64" s="228">
        <v>791</v>
      </c>
      <c r="C64" s="225">
        <v>900</v>
      </c>
      <c r="D64" s="224">
        <v>0</v>
      </c>
      <c r="E64" s="225">
        <v>0</v>
      </c>
      <c r="F64" s="224">
        <f>SUM(B64:E64)</f>
        <v>1691</v>
      </c>
      <c r="G64" s="227">
        <f>F64/$F$9</f>
        <v>0.002016600281441553</v>
      </c>
      <c r="H64" s="228">
        <v>669</v>
      </c>
      <c r="I64" s="225">
        <v>704</v>
      </c>
      <c r="J64" s="224"/>
      <c r="K64" s="225"/>
      <c r="L64" s="224">
        <f>SUM(H64:K64)</f>
        <v>1373</v>
      </c>
      <c r="M64" s="229">
        <f>IF(ISERROR(F64/L64-1),"         /0",(F64/L64-1))</f>
        <v>0.23160961398397673</v>
      </c>
      <c r="N64" s="228">
        <v>6493</v>
      </c>
      <c r="O64" s="225">
        <v>7128</v>
      </c>
      <c r="P64" s="224"/>
      <c r="Q64" s="225"/>
      <c r="R64" s="224">
        <f>SUM(N64:Q64)</f>
        <v>13621</v>
      </c>
      <c r="S64" s="227">
        <f>R64/$R$9</f>
        <v>0.0018717093759296882</v>
      </c>
      <c r="T64" s="226">
        <v>6574</v>
      </c>
      <c r="U64" s="225">
        <v>6789</v>
      </c>
      <c r="V64" s="224"/>
      <c r="W64" s="225"/>
      <c r="X64" s="224">
        <f>SUM(T64:W64)</f>
        <v>13363</v>
      </c>
      <c r="Y64" s="223">
        <f>IF(ISERROR(R64/X64-1),"         /0",IF(R64/X64&gt;5,"  *  ",(R64/X64-1)))</f>
        <v>0.019307041831923888</v>
      </c>
    </row>
    <row r="65" spans="1:25" ht="19.5" customHeight="1">
      <c r="A65" s="230" t="s">
        <v>161</v>
      </c>
      <c r="B65" s="228">
        <v>751</v>
      </c>
      <c r="C65" s="225">
        <v>727</v>
      </c>
      <c r="D65" s="224">
        <v>0</v>
      </c>
      <c r="E65" s="225">
        <v>0</v>
      </c>
      <c r="F65" s="224">
        <f>SUM(B65:E65)</f>
        <v>1478</v>
      </c>
      <c r="G65" s="227">
        <f>F65/$F$9</f>
        <v>0.0017625873542108904</v>
      </c>
      <c r="H65" s="228">
        <v>540</v>
      </c>
      <c r="I65" s="225">
        <v>460</v>
      </c>
      <c r="J65" s="224"/>
      <c r="K65" s="225"/>
      <c r="L65" s="224">
        <f>SUM(H65:K65)</f>
        <v>1000</v>
      </c>
      <c r="M65" s="229">
        <f>IF(ISERROR(F65/L65-1),"         /0",(F65/L65-1))</f>
        <v>0.478</v>
      </c>
      <c r="N65" s="228">
        <v>5855</v>
      </c>
      <c r="O65" s="225">
        <v>5747</v>
      </c>
      <c r="P65" s="224">
        <v>76</v>
      </c>
      <c r="Q65" s="225">
        <v>124</v>
      </c>
      <c r="R65" s="224">
        <f>SUM(N65:Q65)</f>
        <v>11802</v>
      </c>
      <c r="S65" s="227">
        <f>R65/$R$9</f>
        <v>0.0016217542070862772</v>
      </c>
      <c r="T65" s="226">
        <v>3399</v>
      </c>
      <c r="U65" s="225">
        <v>3470</v>
      </c>
      <c r="V65" s="224"/>
      <c r="W65" s="225"/>
      <c r="X65" s="224">
        <f>SUM(T65:W65)</f>
        <v>6869</v>
      </c>
      <c r="Y65" s="223">
        <f>IF(ISERROR(R65/X65-1),"         /0",IF(R65/X65&gt;5,"  *  ",(R65/X65-1)))</f>
        <v>0.7181540253311982</v>
      </c>
    </row>
    <row r="66" spans="1:25" ht="19.5" customHeight="1">
      <c r="A66" s="230" t="s">
        <v>187</v>
      </c>
      <c r="B66" s="228">
        <v>389</v>
      </c>
      <c r="C66" s="225">
        <v>209</v>
      </c>
      <c r="D66" s="224">
        <v>0</v>
      </c>
      <c r="E66" s="225">
        <v>0</v>
      </c>
      <c r="F66" s="224">
        <f>SUM(B66:E66)</f>
        <v>598</v>
      </c>
      <c r="G66" s="227">
        <f>F66/$F$9</f>
        <v>0.0007131442745724712</v>
      </c>
      <c r="H66" s="228">
        <v>201</v>
      </c>
      <c r="I66" s="225">
        <v>150</v>
      </c>
      <c r="J66" s="224"/>
      <c r="K66" s="225"/>
      <c r="L66" s="224">
        <f>SUM(H66:K66)</f>
        <v>351</v>
      </c>
      <c r="M66" s="229">
        <f>IF(ISERROR(F66/L66-1),"         /0",(F66/L66-1))</f>
        <v>0.7037037037037037</v>
      </c>
      <c r="N66" s="228">
        <v>2675</v>
      </c>
      <c r="O66" s="225">
        <v>2779</v>
      </c>
      <c r="P66" s="224"/>
      <c r="Q66" s="225"/>
      <c r="R66" s="224">
        <f>SUM(N66:Q66)</f>
        <v>5454</v>
      </c>
      <c r="S66" s="227">
        <f>R66/$R$9</f>
        <v>0.0007494532660098759</v>
      </c>
      <c r="T66" s="226">
        <v>1061</v>
      </c>
      <c r="U66" s="225">
        <v>1326</v>
      </c>
      <c r="V66" s="224"/>
      <c r="W66" s="225"/>
      <c r="X66" s="224">
        <f>SUM(T66:W66)</f>
        <v>2387</v>
      </c>
      <c r="Y66" s="223">
        <f>IF(ISERROR(R66/X66-1),"         /0",IF(R66/X66&gt;5,"  *  ",(R66/X66-1)))</f>
        <v>1.284876413908672</v>
      </c>
    </row>
    <row r="67" spans="1:25" ht="19.5" customHeight="1">
      <c r="A67" s="230" t="s">
        <v>183</v>
      </c>
      <c r="B67" s="228">
        <v>285</v>
      </c>
      <c r="C67" s="225">
        <v>309</v>
      </c>
      <c r="D67" s="224">
        <v>0</v>
      </c>
      <c r="E67" s="225">
        <v>0</v>
      </c>
      <c r="F67" s="224">
        <f>SUM(B67:E67)</f>
        <v>594</v>
      </c>
      <c r="G67" s="227">
        <f>F67/$F$9</f>
        <v>0.0007083740787559329</v>
      </c>
      <c r="H67" s="228">
        <v>226</v>
      </c>
      <c r="I67" s="225">
        <v>501</v>
      </c>
      <c r="J67" s="224"/>
      <c r="K67" s="225"/>
      <c r="L67" s="224">
        <f>SUM(H67:K67)</f>
        <v>727</v>
      </c>
      <c r="M67" s="229">
        <f>IF(ISERROR(F67/L67-1),"         /0",(F67/L67-1))</f>
        <v>-0.18294360385144426</v>
      </c>
      <c r="N67" s="228">
        <v>2343</v>
      </c>
      <c r="O67" s="225">
        <v>2906</v>
      </c>
      <c r="P67" s="224"/>
      <c r="Q67" s="225"/>
      <c r="R67" s="224">
        <f>SUM(N67:Q67)</f>
        <v>5249</v>
      </c>
      <c r="S67" s="227">
        <f>R67/$R$9</f>
        <v>0.0007212834971187823</v>
      </c>
      <c r="T67" s="226">
        <v>2124</v>
      </c>
      <c r="U67" s="225">
        <v>2785</v>
      </c>
      <c r="V67" s="224"/>
      <c r="W67" s="225"/>
      <c r="X67" s="224">
        <f>SUM(T67:W67)</f>
        <v>4909</v>
      </c>
      <c r="Y67" s="223">
        <f>IF(ISERROR(R67/X67-1),"         /0",IF(R67/X67&gt;5,"  *  ",(R67/X67-1)))</f>
        <v>0.06926054186188635</v>
      </c>
    </row>
    <row r="68" spans="1:25" ht="19.5" customHeight="1">
      <c r="A68" s="230" t="s">
        <v>199</v>
      </c>
      <c r="B68" s="228">
        <v>248</v>
      </c>
      <c r="C68" s="225">
        <v>198</v>
      </c>
      <c r="D68" s="224">
        <v>0</v>
      </c>
      <c r="E68" s="225">
        <v>0</v>
      </c>
      <c r="F68" s="224">
        <f>SUM(B68:E68)</f>
        <v>446</v>
      </c>
      <c r="G68" s="227">
        <f>F68/$F$9</f>
        <v>0.0005318768335440169</v>
      </c>
      <c r="H68" s="228">
        <v>496</v>
      </c>
      <c r="I68" s="225">
        <v>390</v>
      </c>
      <c r="J68" s="224"/>
      <c r="K68" s="225"/>
      <c r="L68" s="224">
        <f>SUM(H68:K68)</f>
        <v>886</v>
      </c>
      <c r="M68" s="229">
        <f>IF(ISERROR(F68/L68-1),"         /0",(F68/L68-1))</f>
        <v>-0.49661399548532736</v>
      </c>
      <c r="N68" s="228">
        <v>2123</v>
      </c>
      <c r="O68" s="225">
        <v>2331</v>
      </c>
      <c r="P68" s="224">
        <v>309</v>
      </c>
      <c r="Q68" s="225">
        <v>218</v>
      </c>
      <c r="R68" s="224">
        <f>SUM(N68:Q68)</f>
        <v>4981</v>
      </c>
      <c r="S68" s="227">
        <f>R68/$R$9</f>
        <v>0.0006844566773001818</v>
      </c>
      <c r="T68" s="226">
        <v>3138</v>
      </c>
      <c r="U68" s="225">
        <v>3748</v>
      </c>
      <c r="V68" s="224">
        <v>148</v>
      </c>
      <c r="W68" s="225">
        <v>259</v>
      </c>
      <c r="X68" s="224">
        <f>SUM(T68:W68)</f>
        <v>7293</v>
      </c>
      <c r="Y68" s="223">
        <f>IF(ISERROR(R68/X68-1),"         /0",IF(R68/X68&gt;5,"  *  ",(R68/X68-1)))</f>
        <v>-0.31701631701631705</v>
      </c>
    </row>
    <row r="69" spans="1:25" ht="19.5" customHeight="1" thickBot="1">
      <c r="A69" s="230" t="s">
        <v>168</v>
      </c>
      <c r="B69" s="228">
        <v>33</v>
      </c>
      <c r="C69" s="225">
        <v>24</v>
      </c>
      <c r="D69" s="224">
        <v>4</v>
      </c>
      <c r="E69" s="225">
        <v>2</v>
      </c>
      <c r="F69" s="224">
        <f>SUM(B69:E69)</f>
        <v>63</v>
      </c>
      <c r="G69" s="227">
        <f>F69/$F$9</f>
        <v>7.513058411047774E-05</v>
      </c>
      <c r="H69" s="228">
        <v>141</v>
      </c>
      <c r="I69" s="225">
        <v>124</v>
      </c>
      <c r="J69" s="224"/>
      <c r="K69" s="225">
        <v>5</v>
      </c>
      <c r="L69" s="224">
        <f>SUM(H69:K69)</f>
        <v>270</v>
      </c>
      <c r="M69" s="229">
        <f>IF(ISERROR(F69/L69-1),"         /0",(F69/L69-1))</f>
        <v>-0.7666666666666666</v>
      </c>
      <c r="N69" s="228">
        <v>599</v>
      </c>
      <c r="O69" s="225">
        <v>590</v>
      </c>
      <c r="P69" s="224">
        <v>78</v>
      </c>
      <c r="Q69" s="225">
        <v>67</v>
      </c>
      <c r="R69" s="224">
        <f>SUM(N69:Q69)</f>
        <v>1334</v>
      </c>
      <c r="S69" s="227">
        <f>R69/$R$9</f>
        <v>0.0001833096180522872</v>
      </c>
      <c r="T69" s="226">
        <v>4432</v>
      </c>
      <c r="U69" s="225">
        <v>3597</v>
      </c>
      <c r="V69" s="224">
        <v>68</v>
      </c>
      <c r="W69" s="225">
        <v>59</v>
      </c>
      <c r="X69" s="224">
        <f>SUM(T69:W69)</f>
        <v>8156</v>
      </c>
      <c r="Y69" s="223">
        <f>IF(ISERROR(R69/X69-1),"         /0",IF(R69/X69&gt;5,"  *  ",(R69/X69-1)))</f>
        <v>-0.8364394310936734</v>
      </c>
    </row>
    <row r="70" spans="1:25" s="215" customFormat="1" ht="19.5" customHeight="1" thickBot="1">
      <c r="A70" s="274" t="s">
        <v>56</v>
      </c>
      <c r="B70" s="271">
        <v>1682</v>
      </c>
      <c r="C70" s="270">
        <v>417</v>
      </c>
      <c r="D70" s="269">
        <v>3</v>
      </c>
      <c r="E70" s="270">
        <v>3</v>
      </c>
      <c r="F70" s="269">
        <f>SUM(B70:E70)</f>
        <v>2105</v>
      </c>
      <c r="G70" s="272">
        <f>F70/$F$9</f>
        <v>0.002510315548453264</v>
      </c>
      <c r="H70" s="271">
        <v>1462</v>
      </c>
      <c r="I70" s="270">
        <v>269</v>
      </c>
      <c r="J70" s="269">
        <v>0</v>
      </c>
      <c r="K70" s="270">
        <v>0</v>
      </c>
      <c r="L70" s="269">
        <f>SUM(H70:K70)</f>
        <v>1731</v>
      </c>
      <c r="M70" s="273">
        <f>IF(ISERROR(F70/L70-1),"         /0",(F70/L70-1))</f>
        <v>0.21606008087810524</v>
      </c>
      <c r="N70" s="271">
        <v>16398</v>
      </c>
      <c r="O70" s="270">
        <v>5212</v>
      </c>
      <c r="P70" s="269">
        <v>80</v>
      </c>
      <c r="Q70" s="270">
        <v>77</v>
      </c>
      <c r="R70" s="269">
        <f>SUM(N70:Q70)</f>
        <v>21767</v>
      </c>
      <c r="S70" s="272">
        <f>R70/$R$9</f>
        <v>0.0029910798022069985</v>
      </c>
      <c r="T70" s="271">
        <v>11839</v>
      </c>
      <c r="U70" s="270">
        <v>2385</v>
      </c>
      <c r="V70" s="269">
        <v>22</v>
      </c>
      <c r="W70" s="270">
        <v>15</v>
      </c>
      <c r="X70" s="269">
        <f>SUM(T70:W70)</f>
        <v>14261</v>
      </c>
      <c r="Y70" s="266">
        <f>IF(ISERROR(R70/X70-1),"         /0",IF(R70/X70&gt;5,"  *  ",(R70/X70-1)))</f>
        <v>0.5263305518547086</v>
      </c>
    </row>
    <row r="71" ht="15" thickTop="1">
      <c r="A71" s="116" t="s">
        <v>144</v>
      </c>
    </row>
    <row r="72" ht="14.25">
      <c r="A72" s="116" t="s">
        <v>67</v>
      </c>
    </row>
  </sheetData>
  <sheetProtection/>
  <mergeCells count="26">
    <mergeCell ref="N7:O7"/>
    <mergeCell ref="P7:Q7"/>
    <mergeCell ref="R7:R8"/>
    <mergeCell ref="T7:U7"/>
    <mergeCell ref="V7:W7"/>
    <mergeCell ref="X7:X8"/>
    <mergeCell ref="N6:R6"/>
    <mergeCell ref="S6:S8"/>
    <mergeCell ref="T6:X6"/>
    <mergeCell ref="Y6:Y8"/>
    <mergeCell ref="B7:C7"/>
    <mergeCell ref="D7:E7"/>
    <mergeCell ref="F7:F8"/>
    <mergeCell ref="H7:I7"/>
    <mergeCell ref="J7:K7"/>
    <mergeCell ref="L7:L8"/>
    <mergeCell ref="X1:Y1"/>
    <mergeCell ref="A3:Y3"/>
    <mergeCell ref="A4:Y4"/>
    <mergeCell ref="A5:A8"/>
    <mergeCell ref="B5:M5"/>
    <mergeCell ref="N5:Y5"/>
    <mergeCell ref="B6:F6"/>
    <mergeCell ref="G6:G8"/>
    <mergeCell ref="H6:L6"/>
    <mergeCell ref="M6:M8"/>
  </mergeCells>
  <conditionalFormatting sqref="Y71:Y65536 M71:M65536 Y3 M3">
    <cfRule type="cellIs" priority="3" dxfId="93" operator="lessThan" stopIfTrue="1">
      <formula>0</formula>
    </cfRule>
  </conditionalFormatting>
  <conditionalFormatting sqref="Y9:Y70 M9:M70">
    <cfRule type="cellIs" priority="4" dxfId="93" operator="lessThan" stopIfTrue="1">
      <formula>0</formula>
    </cfRule>
    <cfRule type="cellIs" priority="5" dxfId="95" operator="greaterThanOrEqual" stopIfTrue="1">
      <formula>0</formula>
    </cfRule>
  </conditionalFormatting>
  <conditionalFormatting sqref="M5 Y5 Y7:Y8 M7:M8">
    <cfRule type="cellIs" priority="2" dxfId="93" operator="lessThan" stopIfTrue="1">
      <formula>0</formula>
    </cfRule>
  </conditionalFormatting>
  <conditionalFormatting sqref="M6 Y6">
    <cfRule type="cellIs" priority="1" dxfId="93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0"/>
  </sheetPr>
  <dimension ref="A1:Y59"/>
  <sheetViews>
    <sheetView showGridLines="0" zoomScale="85" zoomScaleNormal="85" zoomScalePageLayoutView="0" workbookViewId="0" topLeftCell="C1">
      <selection activeCell="T56" sqref="T56:W56"/>
    </sheetView>
  </sheetViews>
  <sheetFormatPr defaultColWidth="8.00390625" defaultRowHeight="15"/>
  <cols>
    <col min="1" max="1" width="18.140625" style="123" customWidth="1"/>
    <col min="2" max="2" width="8.28125" style="123" customWidth="1"/>
    <col min="3" max="3" width="9.7109375" style="123" bestFit="1" customWidth="1"/>
    <col min="4" max="4" width="8.00390625" style="123" bestFit="1" customWidth="1"/>
    <col min="5" max="5" width="9.140625" style="123" customWidth="1"/>
    <col min="6" max="6" width="8.7109375" style="123" bestFit="1" customWidth="1"/>
    <col min="7" max="7" width="9.00390625" style="123" bestFit="1" customWidth="1"/>
    <col min="8" max="8" width="8.28125" style="123" customWidth="1"/>
    <col min="9" max="9" width="9.7109375" style="123" bestFit="1" customWidth="1"/>
    <col min="10" max="10" width="7.8515625" style="123" customWidth="1"/>
    <col min="11" max="11" width="9.00390625" style="123" customWidth="1"/>
    <col min="12" max="12" width="8.28125" style="123" customWidth="1"/>
    <col min="13" max="13" width="8.8515625" style="123" bestFit="1" customWidth="1"/>
    <col min="14" max="14" width="9.28125" style="123" bestFit="1" customWidth="1"/>
    <col min="15" max="15" width="9.28125" style="123" customWidth="1"/>
    <col min="16" max="16" width="8.00390625" style="123" customWidth="1"/>
    <col min="17" max="17" width="9.28125" style="123" customWidth="1"/>
    <col min="18" max="18" width="9.8515625" style="123" bestFit="1" customWidth="1"/>
    <col min="19" max="19" width="9.7109375" style="123" customWidth="1"/>
    <col min="20" max="20" width="10.140625" style="123" customWidth="1"/>
    <col min="21" max="21" width="9.28125" style="123" customWidth="1"/>
    <col min="22" max="22" width="8.7109375" style="123" bestFit="1" customWidth="1"/>
    <col min="23" max="23" width="9.00390625" style="123" customWidth="1"/>
    <col min="24" max="24" width="9.8515625" style="123" bestFit="1" customWidth="1"/>
    <col min="25" max="25" width="8.7109375" style="123" customWidth="1"/>
    <col min="26" max="16384" width="8.00390625" style="123" customWidth="1"/>
  </cols>
  <sheetData>
    <row r="1" spans="24:25" ht="18.75" thickBot="1">
      <c r="X1" s="581" t="s">
        <v>28</v>
      </c>
      <c r="Y1" s="582"/>
    </row>
    <row r="2" ht="5.25" customHeight="1" thickBot="1"/>
    <row r="3" spans="1:25" ht="24" customHeight="1" thickTop="1">
      <c r="A3" s="639" t="s">
        <v>70</v>
      </c>
      <c r="B3" s="640"/>
      <c r="C3" s="640"/>
      <c r="D3" s="640"/>
      <c r="E3" s="640"/>
      <c r="F3" s="640"/>
      <c r="G3" s="640"/>
      <c r="H3" s="640"/>
      <c r="I3" s="640"/>
      <c r="J3" s="640"/>
      <c r="K3" s="640"/>
      <c r="L3" s="640"/>
      <c r="M3" s="640"/>
      <c r="N3" s="640"/>
      <c r="O3" s="640"/>
      <c r="P3" s="640"/>
      <c r="Q3" s="640"/>
      <c r="R3" s="640"/>
      <c r="S3" s="640"/>
      <c r="T3" s="640"/>
      <c r="U3" s="640"/>
      <c r="V3" s="640"/>
      <c r="W3" s="640"/>
      <c r="X3" s="640"/>
      <c r="Y3" s="641"/>
    </row>
    <row r="4" spans="1:25" ht="21" customHeight="1" thickBot="1">
      <c r="A4" s="650" t="s">
        <v>45</v>
      </c>
      <c r="B4" s="651"/>
      <c r="C4" s="651"/>
      <c r="D4" s="651"/>
      <c r="E4" s="651"/>
      <c r="F4" s="651"/>
      <c r="G4" s="651"/>
      <c r="H4" s="651"/>
      <c r="I4" s="651"/>
      <c r="J4" s="651"/>
      <c r="K4" s="651"/>
      <c r="L4" s="651"/>
      <c r="M4" s="651"/>
      <c r="N4" s="651"/>
      <c r="O4" s="651"/>
      <c r="P4" s="651"/>
      <c r="Q4" s="651"/>
      <c r="R4" s="651"/>
      <c r="S4" s="651"/>
      <c r="T4" s="651"/>
      <c r="U4" s="651"/>
      <c r="V4" s="651"/>
      <c r="W4" s="651"/>
      <c r="X4" s="651"/>
      <c r="Y4" s="652"/>
    </row>
    <row r="5" spans="1:25" s="265" customFormat="1" ht="15.75" customHeight="1" thickBot="1" thickTop="1">
      <c r="A5" s="666" t="s">
        <v>62</v>
      </c>
      <c r="B5" s="656" t="s">
        <v>36</v>
      </c>
      <c r="C5" s="657"/>
      <c r="D5" s="657"/>
      <c r="E5" s="657"/>
      <c r="F5" s="657"/>
      <c r="G5" s="657"/>
      <c r="H5" s="657"/>
      <c r="I5" s="657"/>
      <c r="J5" s="658"/>
      <c r="K5" s="658"/>
      <c r="L5" s="658"/>
      <c r="M5" s="659"/>
      <c r="N5" s="656" t="s">
        <v>35</v>
      </c>
      <c r="O5" s="657"/>
      <c r="P5" s="657"/>
      <c r="Q5" s="657"/>
      <c r="R5" s="657"/>
      <c r="S5" s="657"/>
      <c r="T5" s="657"/>
      <c r="U5" s="657"/>
      <c r="V5" s="657"/>
      <c r="W5" s="657"/>
      <c r="X5" s="657"/>
      <c r="Y5" s="660"/>
    </row>
    <row r="6" spans="1:25" s="163" customFormat="1" ht="26.25" customHeight="1" thickBot="1">
      <c r="A6" s="667"/>
      <c r="B6" s="645" t="s">
        <v>154</v>
      </c>
      <c r="C6" s="646"/>
      <c r="D6" s="646"/>
      <c r="E6" s="646"/>
      <c r="F6" s="646"/>
      <c r="G6" s="642" t="s">
        <v>34</v>
      </c>
      <c r="H6" s="645" t="s">
        <v>155</v>
      </c>
      <c r="I6" s="646"/>
      <c r="J6" s="646"/>
      <c r="K6" s="646"/>
      <c r="L6" s="646"/>
      <c r="M6" s="653" t="s">
        <v>33</v>
      </c>
      <c r="N6" s="645" t="s">
        <v>156</v>
      </c>
      <c r="O6" s="646"/>
      <c r="P6" s="646"/>
      <c r="Q6" s="646"/>
      <c r="R6" s="646"/>
      <c r="S6" s="642" t="s">
        <v>34</v>
      </c>
      <c r="T6" s="645" t="s">
        <v>157</v>
      </c>
      <c r="U6" s="646"/>
      <c r="V6" s="646"/>
      <c r="W6" s="646"/>
      <c r="X6" s="646"/>
      <c r="Y6" s="647" t="s">
        <v>33</v>
      </c>
    </row>
    <row r="7" spans="1:25" s="163" customFormat="1" ht="26.25" customHeight="1">
      <c r="A7" s="668"/>
      <c r="B7" s="580" t="s">
        <v>22</v>
      </c>
      <c r="C7" s="576"/>
      <c r="D7" s="575" t="s">
        <v>21</v>
      </c>
      <c r="E7" s="576"/>
      <c r="F7" s="665" t="s">
        <v>17</v>
      </c>
      <c r="G7" s="643"/>
      <c r="H7" s="580" t="s">
        <v>22</v>
      </c>
      <c r="I7" s="576"/>
      <c r="J7" s="575" t="s">
        <v>21</v>
      </c>
      <c r="K7" s="576"/>
      <c r="L7" s="665" t="s">
        <v>17</v>
      </c>
      <c r="M7" s="654"/>
      <c r="N7" s="580" t="s">
        <v>22</v>
      </c>
      <c r="O7" s="576"/>
      <c r="P7" s="575" t="s">
        <v>21</v>
      </c>
      <c r="Q7" s="576"/>
      <c r="R7" s="665" t="s">
        <v>17</v>
      </c>
      <c r="S7" s="643"/>
      <c r="T7" s="580" t="s">
        <v>22</v>
      </c>
      <c r="U7" s="576"/>
      <c r="V7" s="575" t="s">
        <v>21</v>
      </c>
      <c r="W7" s="576"/>
      <c r="X7" s="665" t="s">
        <v>17</v>
      </c>
      <c r="Y7" s="648"/>
    </row>
    <row r="8" spans="1:25" s="261" customFormat="1" ht="15" thickBot="1">
      <c r="A8" s="669"/>
      <c r="B8" s="264" t="s">
        <v>31</v>
      </c>
      <c r="C8" s="262" t="s">
        <v>30</v>
      </c>
      <c r="D8" s="263" t="s">
        <v>31</v>
      </c>
      <c r="E8" s="262" t="s">
        <v>30</v>
      </c>
      <c r="F8" s="638"/>
      <c r="G8" s="644"/>
      <c r="H8" s="264" t="s">
        <v>31</v>
      </c>
      <c r="I8" s="262" t="s">
        <v>30</v>
      </c>
      <c r="J8" s="263" t="s">
        <v>31</v>
      </c>
      <c r="K8" s="262" t="s">
        <v>30</v>
      </c>
      <c r="L8" s="638"/>
      <c r="M8" s="655"/>
      <c r="N8" s="264" t="s">
        <v>31</v>
      </c>
      <c r="O8" s="262" t="s">
        <v>30</v>
      </c>
      <c r="P8" s="263" t="s">
        <v>31</v>
      </c>
      <c r="Q8" s="262" t="s">
        <v>30</v>
      </c>
      <c r="R8" s="638"/>
      <c r="S8" s="644"/>
      <c r="T8" s="264" t="s">
        <v>31</v>
      </c>
      <c r="U8" s="262" t="s">
        <v>30</v>
      </c>
      <c r="V8" s="263" t="s">
        <v>31</v>
      </c>
      <c r="W8" s="262" t="s">
        <v>30</v>
      </c>
      <c r="X8" s="638"/>
      <c r="Y8" s="649"/>
    </row>
    <row r="9" spans="1:25" s="254" customFormat="1" ht="18" customHeight="1" thickBot="1" thickTop="1">
      <c r="A9" s="318" t="s">
        <v>24</v>
      </c>
      <c r="B9" s="316">
        <f>B10+B19+B32+B43+B51+B56</f>
        <v>26812.659999999996</v>
      </c>
      <c r="C9" s="315">
        <f>C10+C19+C32+C43+C51+C56</f>
        <v>17190.136</v>
      </c>
      <c r="D9" s="314">
        <f>D10+D19+D32+D43+D51+D56</f>
        <v>3099.7039999999997</v>
      </c>
      <c r="E9" s="315">
        <f>E10+E19+E32+E43+E51+E56</f>
        <v>854.8979999999999</v>
      </c>
      <c r="F9" s="314">
        <f aca="true" t="shared" si="0" ref="F9:F18">SUM(B9:E9)</f>
        <v>47957.397999999994</v>
      </c>
      <c r="G9" s="317">
        <f aca="true" t="shared" si="1" ref="G9:G18">F9/$F$9</f>
        <v>1</v>
      </c>
      <c r="H9" s="316">
        <f>H10+H19+H32+H43+H51+H56</f>
        <v>24812.35</v>
      </c>
      <c r="I9" s="315">
        <f>I10+I19+I32+I43+I51+I56</f>
        <v>15647.332000000002</v>
      </c>
      <c r="J9" s="314">
        <f>J10+J19+J32+J43+J51+J56</f>
        <v>2924.3150000000005</v>
      </c>
      <c r="K9" s="315">
        <f>K10+K19+K32+K43+K51+K56</f>
        <v>2255.831</v>
      </c>
      <c r="L9" s="314">
        <f aca="true" t="shared" si="2" ref="L9:L18">SUM(H9:K9)</f>
        <v>45639.828</v>
      </c>
      <c r="M9" s="441">
        <f aca="true" t="shared" si="3" ref="M9:M21">IF(ISERROR(F9/L9-1),"         /0",(F9/L9-1))</f>
        <v>0.05077955157937919</v>
      </c>
      <c r="N9" s="316">
        <f>N10+N19+N32+N43+N51+N56</f>
        <v>244576.645</v>
      </c>
      <c r="O9" s="315">
        <f>O10+O19+O32+O43+O51+O56</f>
        <v>138658.055</v>
      </c>
      <c r="P9" s="314">
        <f>P10+P19+P32+P43+P51+P56</f>
        <v>31063.835</v>
      </c>
      <c r="Q9" s="315">
        <f>Q10+Q19+Q32+Q43+Q51+Q56</f>
        <v>14204.844000000001</v>
      </c>
      <c r="R9" s="314">
        <f aca="true" t="shared" si="4" ref="R9:R18">SUM(N9:Q9)</f>
        <v>428503.37899999996</v>
      </c>
      <c r="S9" s="317">
        <f aca="true" t="shared" si="5" ref="S9:S18">R9/$R$9</f>
        <v>1</v>
      </c>
      <c r="T9" s="316">
        <f>T10+T19+T32+T43+T51+T56</f>
        <v>232868.165</v>
      </c>
      <c r="U9" s="315">
        <f>U10+U19+U32+U43+U51+U56</f>
        <v>137599.935</v>
      </c>
      <c r="V9" s="314">
        <f>V10+V19+V32+V43+V51+V56</f>
        <v>26851.274</v>
      </c>
      <c r="W9" s="315">
        <f>W10+W19+W32+W43+W51+W56</f>
        <v>17852.281</v>
      </c>
      <c r="X9" s="314">
        <f aca="true" t="shared" si="6" ref="X9:X18">SUM(T9:W9)</f>
        <v>415171.65499999997</v>
      </c>
      <c r="Y9" s="313">
        <f>IF(ISERROR(R9/X9-1),"         /0",(R9/X9-1))</f>
        <v>0.03211135403740406</v>
      </c>
    </row>
    <row r="10" spans="1:25" s="231" customFormat="1" ht="19.5" customHeight="1" thickTop="1">
      <c r="A10" s="312" t="s">
        <v>61</v>
      </c>
      <c r="B10" s="309">
        <f>SUM(B11:B18)</f>
        <v>16891.293999999998</v>
      </c>
      <c r="C10" s="308">
        <f>SUM(C11:C18)</f>
        <v>9308.067</v>
      </c>
      <c r="D10" s="307">
        <f>SUM(D11:D18)</f>
        <v>3094.4809999999998</v>
      </c>
      <c r="E10" s="308">
        <f>SUM(E11:E18)</f>
        <v>600.394</v>
      </c>
      <c r="F10" s="307">
        <f t="shared" si="0"/>
        <v>29894.235999999997</v>
      </c>
      <c r="G10" s="310">
        <f t="shared" si="1"/>
        <v>0.6233498322823937</v>
      </c>
      <c r="H10" s="309">
        <f>SUM(H11:H18)</f>
        <v>15716.789</v>
      </c>
      <c r="I10" s="308">
        <f>SUM(I11:I18)</f>
        <v>7978.147000000001</v>
      </c>
      <c r="J10" s="307">
        <f>SUM(J11:J18)</f>
        <v>2712.4990000000003</v>
      </c>
      <c r="K10" s="308">
        <f>SUM(K11:K18)</f>
        <v>1323.032</v>
      </c>
      <c r="L10" s="307">
        <f t="shared" si="2"/>
        <v>27730.467</v>
      </c>
      <c r="M10" s="311">
        <f t="shared" si="3"/>
        <v>0.07802858134340096</v>
      </c>
      <c r="N10" s="309">
        <f>SUM(N11:N18)</f>
        <v>162962.47099999996</v>
      </c>
      <c r="O10" s="308">
        <f>SUM(O11:O18)</f>
        <v>73317.66300000002</v>
      </c>
      <c r="P10" s="307">
        <f>SUM(P11:P18)</f>
        <v>29623.413</v>
      </c>
      <c r="Q10" s="308">
        <f>SUM(Q11:Q18)</f>
        <v>8777.296</v>
      </c>
      <c r="R10" s="307">
        <f t="shared" si="4"/>
        <v>274680.84299999994</v>
      </c>
      <c r="S10" s="310">
        <f t="shared" si="5"/>
        <v>0.6410237502467862</v>
      </c>
      <c r="T10" s="309">
        <f>SUM(T11:T18)</f>
        <v>155867.757</v>
      </c>
      <c r="U10" s="308">
        <f>SUM(U11:U18)</f>
        <v>68586.31300000001</v>
      </c>
      <c r="V10" s="307">
        <f>SUM(V11:V18)</f>
        <v>23720.115999999998</v>
      </c>
      <c r="W10" s="308">
        <f>SUM(W11:W18)</f>
        <v>11232.280999999999</v>
      </c>
      <c r="X10" s="307">
        <f t="shared" si="6"/>
        <v>259406.467</v>
      </c>
      <c r="Y10" s="306">
        <f aca="true" t="shared" si="7" ref="Y10:Y18">IF(ISERROR(R10/X10-1),"         /0",IF(R10/X10&gt;5,"  *  ",(R10/X10-1)))</f>
        <v>0.05888201700075557</v>
      </c>
    </row>
    <row r="11" spans="1:25" ht="19.5" customHeight="1">
      <c r="A11" s="230" t="s">
        <v>260</v>
      </c>
      <c r="B11" s="228">
        <v>11916.086</v>
      </c>
      <c r="C11" s="225">
        <v>7364.154999999999</v>
      </c>
      <c r="D11" s="224">
        <v>1449.344</v>
      </c>
      <c r="E11" s="225">
        <v>575.057</v>
      </c>
      <c r="F11" s="224">
        <f t="shared" si="0"/>
        <v>21304.642</v>
      </c>
      <c r="G11" s="227">
        <f t="shared" si="1"/>
        <v>0.444240990722641</v>
      </c>
      <c r="H11" s="228">
        <v>10701.152</v>
      </c>
      <c r="I11" s="225">
        <v>5990.934</v>
      </c>
      <c r="J11" s="224">
        <v>1826.0410000000002</v>
      </c>
      <c r="K11" s="225">
        <v>1258.877</v>
      </c>
      <c r="L11" s="224">
        <f t="shared" si="2"/>
        <v>19777.004</v>
      </c>
      <c r="M11" s="229">
        <f t="shared" si="3"/>
        <v>0.0772431456250906</v>
      </c>
      <c r="N11" s="228">
        <v>112060.25099999997</v>
      </c>
      <c r="O11" s="225">
        <v>55116.58900000001</v>
      </c>
      <c r="P11" s="224">
        <v>20800.635</v>
      </c>
      <c r="Q11" s="225">
        <v>8467.009</v>
      </c>
      <c r="R11" s="224">
        <f t="shared" si="4"/>
        <v>196444.48399999997</v>
      </c>
      <c r="S11" s="227">
        <f t="shared" si="5"/>
        <v>0.4584432553564531</v>
      </c>
      <c r="T11" s="228">
        <v>108595.93200000004</v>
      </c>
      <c r="U11" s="225">
        <v>49592.41</v>
      </c>
      <c r="V11" s="224">
        <v>16684.757999999998</v>
      </c>
      <c r="W11" s="225">
        <v>11018.954</v>
      </c>
      <c r="X11" s="224">
        <f t="shared" si="6"/>
        <v>185892.05400000006</v>
      </c>
      <c r="Y11" s="223">
        <f t="shared" si="7"/>
        <v>0.056766439301380256</v>
      </c>
    </row>
    <row r="12" spans="1:25" ht="19.5" customHeight="1">
      <c r="A12" s="230" t="s">
        <v>264</v>
      </c>
      <c r="B12" s="228">
        <v>3917.764</v>
      </c>
      <c r="C12" s="225">
        <v>311.33700000000005</v>
      </c>
      <c r="D12" s="224">
        <v>1644.517</v>
      </c>
      <c r="E12" s="225">
        <v>24.977</v>
      </c>
      <c r="F12" s="224">
        <f t="shared" si="0"/>
        <v>5898.595</v>
      </c>
      <c r="G12" s="227">
        <f t="shared" si="1"/>
        <v>0.12299656040554996</v>
      </c>
      <c r="H12" s="228">
        <v>3825.248</v>
      </c>
      <c r="I12" s="225">
        <v>274.303</v>
      </c>
      <c r="J12" s="224">
        <v>830.707</v>
      </c>
      <c r="K12" s="225"/>
      <c r="L12" s="224">
        <f t="shared" si="2"/>
        <v>4930.258000000001</v>
      </c>
      <c r="M12" s="229">
        <f t="shared" si="3"/>
        <v>0.19640696288104986</v>
      </c>
      <c r="N12" s="228">
        <v>41313.14300000001</v>
      </c>
      <c r="O12" s="225">
        <v>3037.980000000001</v>
      </c>
      <c r="P12" s="224">
        <v>8804.236</v>
      </c>
      <c r="Q12" s="225">
        <v>303.40299999999996</v>
      </c>
      <c r="R12" s="224">
        <f t="shared" si="4"/>
        <v>53458.76200000001</v>
      </c>
      <c r="S12" s="227">
        <f t="shared" si="5"/>
        <v>0.12475692052827433</v>
      </c>
      <c r="T12" s="228">
        <v>37406.556</v>
      </c>
      <c r="U12" s="225">
        <v>3185.0420000000004</v>
      </c>
      <c r="V12" s="224">
        <v>6210.317</v>
      </c>
      <c r="W12" s="225">
        <v>100.464</v>
      </c>
      <c r="X12" s="224">
        <f t="shared" si="6"/>
        <v>46902.379</v>
      </c>
      <c r="Y12" s="223">
        <f t="shared" si="7"/>
        <v>0.1397878559635537</v>
      </c>
    </row>
    <row r="13" spans="1:25" ht="19.5" customHeight="1">
      <c r="A13" s="230" t="s">
        <v>266</v>
      </c>
      <c r="B13" s="228">
        <v>25.716</v>
      </c>
      <c r="C13" s="225">
        <v>585.3539999999999</v>
      </c>
      <c r="D13" s="224">
        <v>0</v>
      </c>
      <c r="E13" s="225">
        <v>0</v>
      </c>
      <c r="F13" s="224">
        <f t="shared" si="0"/>
        <v>611.0699999999999</v>
      </c>
      <c r="G13" s="227">
        <f t="shared" si="1"/>
        <v>0.012741933997336552</v>
      </c>
      <c r="H13" s="228">
        <v>64.617</v>
      </c>
      <c r="I13" s="225">
        <v>355.162</v>
      </c>
      <c r="J13" s="224"/>
      <c r="K13" s="225"/>
      <c r="L13" s="224">
        <f t="shared" si="2"/>
        <v>419.779</v>
      </c>
      <c r="M13" s="229">
        <f>IF(ISERROR(F13/L13-1),"         /0",(F13/L13-1))</f>
        <v>0.45569454403388443</v>
      </c>
      <c r="N13" s="228">
        <v>519.399</v>
      </c>
      <c r="O13" s="225">
        <v>5606.571999999998</v>
      </c>
      <c r="P13" s="224">
        <v>0</v>
      </c>
      <c r="Q13" s="225">
        <v>0</v>
      </c>
      <c r="R13" s="224">
        <f t="shared" si="4"/>
        <v>6125.970999999999</v>
      </c>
      <c r="S13" s="227">
        <f t="shared" si="5"/>
        <v>0.01429620231769514</v>
      </c>
      <c r="T13" s="228">
        <v>385.49800000000005</v>
      </c>
      <c r="U13" s="225">
        <v>4137.748</v>
      </c>
      <c r="V13" s="224">
        <v>0</v>
      </c>
      <c r="W13" s="225">
        <v>0</v>
      </c>
      <c r="X13" s="224">
        <f t="shared" si="6"/>
        <v>4523.245999999999</v>
      </c>
      <c r="Y13" s="223">
        <f t="shared" si="7"/>
        <v>0.3543307173653609</v>
      </c>
    </row>
    <row r="14" spans="1:25" ht="19.5" customHeight="1">
      <c r="A14" s="230" t="s">
        <v>268</v>
      </c>
      <c r="B14" s="228">
        <v>15.445</v>
      </c>
      <c r="C14" s="225">
        <v>544.283</v>
      </c>
      <c r="D14" s="224">
        <v>0</v>
      </c>
      <c r="E14" s="225">
        <v>0</v>
      </c>
      <c r="F14" s="224">
        <f t="shared" si="0"/>
        <v>559.7280000000001</v>
      </c>
      <c r="G14" s="227">
        <f t="shared" si="1"/>
        <v>0.011671358817256935</v>
      </c>
      <c r="H14" s="228">
        <v>23.624</v>
      </c>
      <c r="I14" s="225">
        <v>498.859</v>
      </c>
      <c r="J14" s="224">
        <v>0</v>
      </c>
      <c r="K14" s="225"/>
      <c r="L14" s="224">
        <f t="shared" si="2"/>
        <v>522.483</v>
      </c>
      <c r="M14" s="229">
        <f t="shared" si="3"/>
        <v>0.07128461595879698</v>
      </c>
      <c r="N14" s="228">
        <v>174.778</v>
      </c>
      <c r="O14" s="225">
        <v>5274.282999999999</v>
      </c>
      <c r="P14" s="224">
        <v>0</v>
      </c>
      <c r="Q14" s="225">
        <v>0</v>
      </c>
      <c r="R14" s="224">
        <f t="shared" si="4"/>
        <v>5449.061</v>
      </c>
      <c r="S14" s="227">
        <f t="shared" si="5"/>
        <v>0.012716494821386228</v>
      </c>
      <c r="T14" s="228">
        <v>201.47799999999998</v>
      </c>
      <c r="U14" s="225">
        <v>4346.12</v>
      </c>
      <c r="V14" s="224">
        <v>0</v>
      </c>
      <c r="W14" s="225">
        <v>0</v>
      </c>
      <c r="X14" s="224">
        <f t="shared" si="6"/>
        <v>4547.598</v>
      </c>
      <c r="Y14" s="223">
        <f t="shared" si="7"/>
        <v>0.1982283834235128</v>
      </c>
    </row>
    <row r="15" spans="1:25" ht="19.5" customHeight="1">
      <c r="A15" s="230" t="s">
        <v>262</v>
      </c>
      <c r="B15" s="228">
        <v>210.08499999999998</v>
      </c>
      <c r="C15" s="225">
        <v>154.13299999999998</v>
      </c>
      <c r="D15" s="224">
        <v>0</v>
      </c>
      <c r="E15" s="225">
        <v>0</v>
      </c>
      <c r="F15" s="224">
        <f t="shared" si="0"/>
        <v>364.21799999999996</v>
      </c>
      <c r="G15" s="227">
        <f t="shared" si="1"/>
        <v>0.0075946155377320515</v>
      </c>
      <c r="H15" s="228">
        <v>256.243</v>
      </c>
      <c r="I15" s="225">
        <v>107.594</v>
      </c>
      <c r="J15" s="224"/>
      <c r="K15" s="225"/>
      <c r="L15" s="224">
        <f t="shared" si="2"/>
        <v>363.837</v>
      </c>
      <c r="M15" s="229">
        <f t="shared" si="3"/>
        <v>0.0010471722227261004</v>
      </c>
      <c r="N15" s="228">
        <v>2026.0019999999997</v>
      </c>
      <c r="O15" s="225">
        <v>1534.724</v>
      </c>
      <c r="P15" s="224">
        <v>0.11</v>
      </c>
      <c r="Q15" s="225">
        <v>0</v>
      </c>
      <c r="R15" s="224">
        <f t="shared" si="4"/>
        <v>3560.836</v>
      </c>
      <c r="S15" s="227">
        <f t="shared" si="5"/>
        <v>0.008309936804489004</v>
      </c>
      <c r="T15" s="228">
        <v>2092.732</v>
      </c>
      <c r="U15" s="225">
        <v>1029.6290000000001</v>
      </c>
      <c r="V15" s="224">
        <v>0</v>
      </c>
      <c r="W15" s="225">
        <v>0</v>
      </c>
      <c r="X15" s="224">
        <f t="shared" si="6"/>
        <v>3122.361</v>
      </c>
      <c r="Y15" s="223">
        <f t="shared" si="7"/>
        <v>0.14043059082534026</v>
      </c>
    </row>
    <row r="16" spans="1:25" ht="19.5" customHeight="1">
      <c r="A16" s="230" t="s">
        <v>270</v>
      </c>
      <c r="B16" s="228">
        <v>122.93099999999998</v>
      </c>
      <c r="C16" s="225">
        <v>88.8</v>
      </c>
      <c r="D16" s="224">
        <v>0</v>
      </c>
      <c r="E16" s="225">
        <v>0</v>
      </c>
      <c r="F16" s="224">
        <f t="shared" si="0"/>
        <v>211.731</v>
      </c>
      <c r="G16" s="227">
        <f t="shared" si="1"/>
        <v>0.004414980979576916</v>
      </c>
      <c r="H16" s="228">
        <v>137.659</v>
      </c>
      <c r="I16" s="225">
        <v>142.23499999999999</v>
      </c>
      <c r="J16" s="224"/>
      <c r="K16" s="225"/>
      <c r="L16" s="224">
        <f t="shared" si="2"/>
        <v>279.894</v>
      </c>
      <c r="M16" s="229">
        <f t="shared" si="3"/>
        <v>-0.24353147977448608</v>
      </c>
      <c r="N16" s="228">
        <v>1361.952</v>
      </c>
      <c r="O16" s="225">
        <v>1019.5559999999999</v>
      </c>
      <c r="P16" s="224"/>
      <c r="Q16" s="225"/>
      <c r="R16" s="224">
        <f t="shared" si="4"/>
        <v>2381.508</v>
      </c>
      <c r="S16" s="227">
        <f t="shared" si="5"/>
        <v>0.005557734470047202</v>
      </c>
      <c r="T16" s="228">
        <v>1212.099</v>
      </c>
      <c r="U16" s="225">
        <v>1044.828</v>
      </c>
      <c r="V16" s="224"/>
      <c r="W16" s="225"/>
      <c r="X16" s="224">
        <f t="shared" si="6"/>
        <v>2256.9269999999997</v>
      </c>
      <c r="Y16" s="223">
        <f t="shared" si="7"/>
        <v>0.05519939280269148</v>
      </c>
    </row>
    <row r="17" spans="1:25" ht="19.5" customHeight="1">
      <c r="A17" s="230" t="s">
        <v>263</v>
      </c>
      <c r="B17" s="228">
        <v>13.606</v>
      </c>
      <c r="C17" s="225">
        <v>27.082</v>
      </c>
      <c r="D17" s="224">
        <v>0</v>
      </c>
      <c r="E17" s="225">
        <v>0</v>
      </c>
      <c r="F17" s="224">
        <f t="shared" si="0"/>
        <v>40.688</v>
      </c>
      <c r="G17" s="227">
        <f t="shared" si="1"/>
        <v>0.0008484196744785864</v>
      </c>
      <c r="H17" s="228">
        <v>9.367</v>
      </c>
      <c r="I17" s="225">
        <v>5.804</v>
      </c>
      <c r="J17" s="224"/>
      <c r="K17" s="225"/>
      <c r="L17" s="224">
        <f t="shared" si="2"/>
        <v>15.171000000000001</v>
      </c>
      <c r="M17" s="229">
        <f t="shared" si="3"/>
        <v>1.6819590007250675</v>
      </c>
      <c r="N17" s="228">
        <v>127.66900000000001</v>
      </c>
      <c r="O17" s="225">
        <v>104.315</v>
      </c>
      <c r="P17" s="224">
        <v>0</v>
      </c>
      <c r="Q17" s="225"/>
      <c r="R17" s="224">
        <f t="shared" si="4"/>
        <v>231.984</v>
      </c>
      <c r="S17" s="227">
        <f t="shared" si="5"/>
        <v>0.0005413819618911338</v>
      </c>
      <c r="T17" s="228">
        <v>92.069</v>
      </c>
      <c r="U17" s="225">
        <v>124.63600000000001</v>
      </c>
      <c r="V17" s="224"/>
      <c r="W17" s="225"/>
      <c r="X17" s="224">
        <f t="shared" si="6"/>
        <v>216.705</v>
      </c>
      <c r="Y17" s="223">
        <f t="shared" si="7"/>
        <v>0.07050598740222891</v>
      </c>
    </row>
    <row r="18" spans="1:25" ht="19.5" customHeight="1" thickBot="1">
      <c r="A18" s="230" t="s">
        <v>259</v>
      </c>
      <c r="B18" s="228">
        <v>669.661</v>
      </c>
      <c r="C18" s="225">
        <v>232.92300000000003</v>
      </c>
      <c r="D18" s="224">
        <v>0.6200000000000001</v>
      </c>
      <c r="E18" s="225">
        <v>0.36000000000000004</v>
      </c>
      <c r="F18" s="224">
        <f t="shared" si="0"/>
        <v>903.564</v>
      </c>
      <c r="G18" s="227">
        <f t="shared" si="1"/>
        <v>0.0188409721478217</v>
      </c>
      <c r="H18" s="228">
        <v>698.8789999999999</v>
      </c>
      <c r="I18" s="225">
        <v>603.256</v>
      </c>
      <c r="J18" s="224">
        <v>55.751</v>
      </c>
      <c r="K18" s="225">
        <v>64.155</v>
      </c>
      <c r="L18" s="224">
        <f t="shared" si="2"/>
        <v>1422.0409999999997</v>
      </c>
      <c r="M18" s="229">
        <f t="shared" si="3"/>
        <v>-0.3646005987169145</v>
      </c>
      <c r="N18" s="228">
        <v>5379.276999999999</v>
      </c>
      <c r="O18" s="225">
        <v>1623.6439999999996</v>
      </c>
      <c r="P18" s="224">
        <v>18.432000000000002</v>
      </c>
      <c r="Q18" s="225">
        <v>6.884</v>
      </c>
      <c r="R18" s="224">
        <f t="shared" si="4"/>
        <v>7028.236999999998</v>
      </c>
      <c r="S18" s="227">
        <f t="shared" si="5"/>
        <v>0.01640182398655017</v>
      </c>
      <c r="T18" s="228">
        <v>5881.392999999998</v>
      </c>
      <c r="U18" s="225">
        <v>5125.899999999999</v>
      </c>
      <c r="V18" s="224">
        <v>825.0409999999998</v>
      </c>
      <c r="W18" s="225">
        <v>112.863</v>
      </c>
      <c r="X18" s="224">
        <f t="shared" si="6"/>
        <v>11945.196999999996</v>
      </c>
      <c r="Y18" s="223">
        <f t="shared" si="7"/>
        <v>-0.411626530730301</v>
      </c>
    </row>
    <row r="19" spans="1:25" s="231" customFormat="1" ht="19.5" customHeight="1">
      <c r="A19" s="238" t="s">
        <v>60</v>
      </c>
      <c r="B19" s="235">
        <f>SUM(B20:B31)</f>
        <v>4215.873</v>
      </c>
      <c r="C19" s="234">
        <f>SUM(C20:C31)</f>
        <v>3881.883</v>
      </c>
      <c r="D19" s="233">
        <f>SUM(D20:D31)</f>
        <v>5.221000000000001</v>
      </c>
      <c r="E19" s="234">
        <f>SUM(E20:E31)</f>
        <v>198.434</v>
      </c>
      <c r="F19" s="233">
        <f aca="true" t="shared" si="8" ref="F19:F56">SUM(B19:E19)</f>
        <v>8301.410999999998</v>
      </c>
      <c r="G19" s="236">
        <f aca="true" t="shared" si="9" ref="G19:G56">F19/$F$9</f>
        <v>0.17309969569241432</v>
      </c>
      <c r="H19" s="235">
        <f>SUM(H20:H31)</f>
        <v>4049.459</v>
      </c>
      <c r="I19" s="234">
        <f>SUM(I20:I31)</f>
        <v>4281.755</v>
      </c>
      <c r="J19" s="233">
        <f>SUM(J20:J31)</f>
        <v>60.856</v>
      </c>
      <c r="K19" s="234">
        <f>SUM(K20:K31)</f>
        <v>454.524</v>
      </c>
      <c r="L19" s="233">
        <f aca="true" t="shared" si="10" ref="L19:L56">SUM(H19:K19)</f>
        <v>8846.594</v>
      </c>
      <c r="M19" s="237">
        <f t="shared" si="3"/>
        <v>-0.06162631629754922</v>
      </c>
      <c r="N19" s="235">
        <f>SUM(N20:N31)</f>
        <v>33970.081999999995</v>
      </c>
      <c r="O19" s="234">
        <f>SUM(O20:O31)</f>
        <v>34179.96399999999</v>
      </c>
      <c r="P19" s="233">
        <f>SUM(P20:P31)</f>
        <v>979.957</v>
      </c>
      <c r="Q19" s="234">
        <f>SUM(Q20:Q31)</f>
        <v>3454.5370000000003</v>
      </c>
      <c r="R19" s="233">
        <f aca="true" t="shared" si="11" ref="R19:R56">SUM(N19:Q19)</f>
        <v>72584.53999999998</v>
      </c>
      <c r="S19" s="236">
        <f aca="true" t="shared" si="12" ref="S19:S56">R19/$R$9</f>
        <v>0.1693908229367778</v>
      </c>
      <c r="T19" s="235">
        <f>SUM(T20:T31)</f>
        <v>33282.496</v>
      </c>
      <c r="U19" s="234">
        <f>SUM(U20:U31)</f>
        <v>37580.695</v>
      </c>
      <c r="V19" s="233">
        <f>SUM(V20:V31)</f>
        <v>972.363</v>
      </c>
      <c r="W19" s="234">
        <f>SUM(W20:W31)</f>
        <v>4622.788999999999</v>
      </c>
      <c r="X19" s="233">
        <f aca="true" t="shared" si="13" ref="X19:X56">SUM(T19:W19)</f>
        <v>76458.343</v>
      </c>
      <c r="Y19" s="232">
        <f aca="true" t="shared" si="14" ref="Y19:Y56">IF(ISERROR(R19/X19-1),"         /0",IF(R19/X19&gt;5,"  *  ",(R19/X19-1)))</f>
        <v>-0.05066553691858078</v>
      </c>
    </row>
    <row r="20" spans="1:25" ht="19.5" customHeight="1">
      <c r="A20" s="245" t="s">
        <v>283</v>
      </c>
      <c r="B20" s="242">
        <v>977.786</v>
      </c>
      <c r="C20" s="240">
        <v>808.5709999999999</v>
      </c>
      <c r="D20" s="241">
        <v>0</v>
      </c>
      <c r="E20" s="240">
        <v>0</v>
      </c>
      <c r="F20" s="241">
        <f t="shared" si="8"/>
        <v>1786.357</v>
      </c>
      <c r="G20" s="243">
        <f t="shared" si="9"/>
        <v>0.03724883072263429</v>
      </c>
      <c r="H20" s="242">
        <v>693.002</v>
      </c>
      <c r="I20" s="240">
        <v>1145.951</v>
      </c>
      <c r="J20" s="241"/>
      <c r="K20" s="240"/>
      <c r="L20" s="224">
        <f t="shared" si="10"/>
        <v>1838.953</v>
      </c>
      <c r="M20" s="244">
        <f t="shared" si="3"/>
        <v>-0.028601057232022775</v>
      </c>
      <c r="N20" s="242">
        <v>7077.868999999998</v>
      </c>
      <c r="O20" s="240">
        <v>6976.797999999999</v>
      </c>
      <c r="P20" s="241">
        <v>0</v>
      </c>
      <c r="Q20" s="240">
        <v>70.491</v>
      </c>
      <c r="R20" s="241">
        <f t="shared" si="11"/>
        <v>14125.157999999998</v>
      </c>
      <c r="S20" s="243">
        <f t="shared" si="12"/>
        <v>0.03296393609068833</v>
      </c>
      <c r="T20" s="246">
        <v>5843.365</v>
      </c>
      <c r="U20" s="240">
        <v>8735.896999999999</v>
      </c>
      <c r="V20" s="241">
        <v>109.714</v>
      </c>
      <c r="W20" s="240">
        <v>328.374</v>
      </c>
      <c r="X20" s="241">
        <f t="shared" si="13"/>
        <v>15017.349999999999</v>
      </c>
      <c r="Y20" s="239">
        <f t="shared" si="14"/>
        <v>-0.059410748234542066</v>
      </c>
    </row>
    <row r="21" spans="1:25" ht="19.5" customHeight="1">
      <c r="A21" s="245" t="s">
        <v>282</v>
      </c>
      <c r="B21" s="242">
        <v>532.293</v>
      </c>
      <c r="C21" s="240">
        <v>1009.9479999999999</v>
      </c>
      <c r="D21" s="241">
        <v>0</v>
      </c>
      <c r="E21" s="240">
        <v>0</v>
      </c>
      <c r="F21" s="241">
        <f t="shared" si="8"/>
        <v>1542.241</v>
      </c>
      <c r="G21" s="243">
        <f t="shared" si="9"/>
        <v>0.03215856289784529</v>
      </c>
      <c r="H21" s="242">
        <v>465.97400000000005</v>
      </c>
      <c r="I21" s="240">
        <v>663.81</v>
      </c>
      <c r="J21" s="241"/>
      <c r="K21" s="240">
        <v>0.425</v>
      </c>
      <c r="L21" s="241">
        <f t="shared" si="10"/>
        <v>1130.209</v>
      </c>
      <c r="M21" s="244">
        <f t="shared" si="3"/>
        <v>0.3645626605344674</v>
      </c>
      <c r="N21" s="242">
        <v>2186.415</v>
      </c>
      <c r="O21" s="240">
        <v>4857.974999999999</v>
      </c>
      <c r="P21" s="241"/>
      <c r="Q21" s="240">
        <v>0.2</v>
      </c>
      <c r="R21" s="241">
        <f t="shared" si="11"/>
        <v>7044.589999999999</v>
      </c>
      <c r="S21" s="243">
        <f t="shared" si="12"/>
        <v>0.016439987046169828</v>
      </c>
      <c r="T21" s="246">
        <v>5285.880999999999</v>
      </c>
      <c r="U21" s="240">
        <v>6094.546</v>
      </c>
      <c r="V21" s="241">
        <v>0.065</v>
      </c>
      <c r="W21" s="240">
        <v>106.80399999999999</v>
      </c>
      <c r="X21" s="241">
        <f t="shared" si="13"/>
        <v>11487.296</v>
      </c>
      <c r="Y21" s="239">
        <f t="shared" si="14"/>
        <v>-0.38674950136220054</v>
      </c>
    </row>
    <row r="22" spans="1:25" ht="19.5" customHeight="1">
      <c r="A22" s="245" t="s">
        <v>284</v>
      </c>
      <c r="B22" s="242">
        <v>658.4019999999999</v>
      </c>
      <c r="C22" s="240">
        <v>332.17100000000005</v>
      </c>
      <c r="D22" s="241">
        <v>0</v>
      </c>
      <c r="E22" s="240">
        <v>29.279999999999998</v>
      </c>
      <c r="F22" s="224">
        <f t="shared" si="8"/>
        <v>1019.853</v>
      </c>
      <c r="G22" s="243">
        <f t="shared" si="9"/>
        <v>0.021265811794042706</v>
      </c>
      <c r="H22" s="242">
        <v>650.3969999999999</v>
      </c>
      <c r="I22" s="240">
        <v>398.33000000000004</v>
      </c>
      <c r="J22" s="241">
        <v>0</v>
      </c>
      <c r="K22" s="240">
        <v>32.275</v>
      </c>
      <c r="L22" s="241">
        <f t="shared" si="10"/>
        <v>1081.002</v>
      </c>
      <c r="M22" s="244" t="s">
        <v>50</v>
      </c>
      <c r="N22" s="242">
        <v>4671.343999999999</v>
      </c>
      <c r="O22" s="240">
        <v>3231.447000000001</v>
      </c>
      <c r="P22" s="241">
        <v>74.772</v>
      </c>
      <c r="Q22" s="240">
        <v>687.55</v>
      </c>
      <c r="R22" s="241">
        <f t="shared" si="11"/>
        <v>8665.113</v>
      </c>
      <c r="S22" s="243">
        <f t="shared" si="12"/>
        <v>0.020221807865837157</v>
      </c>
      <c r="T22" s="246">
        <v>5730.861</v>
      </c>
      <c r="U22" s="240">
        <v>2163.397</v>
      </c>
      <c r="V22" s="241">
        <v>0</v>
      </c>
      <c r="W22" s="240">
        <v>997.503</v>
      </c>
      <c r="X22" s="241">
        <f t="shared" si="13"/>
        <v>8891.761</v>
      </c>
      <c r="Y22" s="239">
        <f t="shared" si="14"/>
        <v>-0.025489663970950316</v>
      </c>
    </row>
    <row r="23" spans="1:25" ht="19.5" customHeight="1">
      <c r="A23" s="245" t="s">
        <v>281</v>
      </c>
      <c r="B23" s="242">
        <v>625.467</v>
      </c>
      <c r="C23" s="240">
        <v>299.47</v>
      </c>
      <c r="D23" s="241">
        <v>0</v>
      </c>
      <c r="E23" s="240">
        <v>0</v>
      </c>
      <c r="F23" s="241">
        <f t="shared" si="8"/>
        <v>924.937</v>
      </c>
      <c r="G23" s="243">
        <f t="shared" si="9"/>
        <v>0.01928663852863744</v>
      </c>
      <c r="H23" s="242">
        <v>726.8620000000001</v>
      </c>
      <c r="I23" s="240">
        <v>351.597</v>
      </c>
      <c r="J23" s="241"/>
      <c r="K23" s="240"/>
      <c r="L23" s="241">
        <f t="shared" si="10"/>
        <v>1078.459</v>
      </c>
      <c r="M23" s="244">
        <f aca="true" t="shared" si="15" ref="M23:M39">IF(ISERROR(F23/L23-1),"         /0",(F23/L23-1))</f>
        <v>-0.14235311680833485</v>
      </c>
      <c r="N23" s="242">
        <v>5968.532</v>
      </c>
      <c r="O23" s="240">
        <v>4376.136000000001</v>
      </c>
      <c r="P23" s="241">
        <v>0.21</v>
      </c>
      <c r="Q23" s="240">
        <v>108.70400000000001</v>
      </c>
      <c r="R23" s="241">
        <f t="shared" si="11"/>
        <v>10453.582</v>
      </c>
      <c r="S23" s="243">
        <f t="shared" si="12"/>
        <v>0.02439556491805401</v>
      </c>
      <c r="T23" s="246">
        <v>6463.923000000001</v>
      </c>
      <c r="U23" s="240">
        <v>4406.403000000001</v>
      </c>
      <c r="V23" s="241">
        <v>44.991</v>
      </c>
      <c r="W23" s="240">
        <v>151.735</v>
      </c>
      <c r="X23" s="241">
        <f t="shared" si="13"/>
        <v>11067.052000000001</v>
      </c>
      <c r="Y23" s="239">
        <f t="shared" si="14"/>
        <v>-0.05543210603871751</v>
      </c>
    </row>
    <row r="24" spans="1:25" ht="19.5" customHeight="1">
      <c r="A24" s="245" t="s">
        <v>350</v>
      </c>
      <c r="B24" s="242">
        <v>0</v>
      </c>
      <c r="C24" s="240">
        <v>620.2</v>
      </c>
      <c r="D24" s="241">
        <v>0</v>
      </c>
      <c r="E24" s="240">
        <v>0</v>
      </c>
      <c r="F24" s="241">
        <f t="shared" si="8"/>
        <v>620.2</v>
      </c>
      <c r="G24" s="243">
        <f t="shared" si="9"/>
        <v>0.012932311298457021</v>
      </c>
      <c r="H24" s="242"/>
      <c r="I24" s="240">
        <v>698.556</v>
      </c>
      <c r="J24" s="241"/>
      <c r="K24" s="240">
        <v>42.693</v>
      </c>
      <c r="L24" s="241">
        <f t="shared" si="10"/>
        <v>741.249</v>
      </c>
      <c r="M24" s="244">
        <f t="shared" si="15"/>
        <v>-0.16330409889254482</v>
      </c>
      <c r="N24" s="242">
        <v>137.398</v>
      </c>
      <c r="O24" s="240">
        <v>5313.2350000000015</v>
      </c>
      <c r="P24" s="241">
        <v>121.731</v>
      </c>
      <c r="Q24" s="240">
        <v>74.52699999999999</v>
      </c>
      <c r="R24" s="241">
        <f t="shared" si="11"/>
        <v>5646.891000000001</v>
      </c>
      <c r="S24" s="243">
        <f t="shared" si="12"/>
        <v>0.013178171460813619</v>
      </c>
      <c r="T24" s="246">
        <v>137.243</v>
      </c>
      <c r="U24" s="240">
        <v>4855.886</v>
      </c>
      <c r="V24" s="241"/>
      <c r="W24" s="240">
        <v>153.254</v>
      </c>
      <c r="X24" s="241">
        <f t="shared" si="13"/>
        <v>5146.383000000001</v>
      </c>
      <c r="Y24" s="239">
        <f t="shared" si="14"/>
        <v>0.09725432405633261</v>
      </c>
    </row>
    <row r="25" spans="1:25" ht="19.5" customHeight="1">
      <c r="A25" s="245" t="s">
        <v>287</v>
      </c>
      <c r="B25" s="242">
        <v>280.153</v>
      </c>
      <c r="C25" s="240">
        <v>206.993</v>
      </c>
      <c r="D25" s="241">
        <v>0</v>
      </c>
      <c r="E25" s="240">
        <v>0</v>
      </c>
      <c r="F25" s="241">
        <f>SUM(B25:E25)</f>
        <v>487.146</v>
      </c>
      <c r="G25" s="243">
        <f>F25/$F$9</f>
        <v>0.010157890551109551</v>
      </c>
      <c r="H25" s="242">
        <v>389.141</v>
      </c>
      <c r="I25" s="240">
        <v>164.761</v>
      </c>
      <c r="J25" s="241"/>
      <c r="K25" s="240"/>
      <c r="L25" s="241">
        <f>SUM(H25:K25)</f>
        <v>553.902</v>
      </c>
      <c r="M25" s="244">
        <f>IF(ISERROR(F25/L25-1),"         /0",(F25/L25-1))</f>
        <v>-0.12051951428230989</v>
      </c>
      <c r="N25" s="242">
        <v>2611.4090000000006</v>
      </c>
      <c r="O25" s="240">
        <v>1860.598</v>
      </c>
      <c r="P25" s="241">
        <v>0</v>
      </c>
      <c r="Q25" s="240">
        <v>0</v>
      </c>
      <c r="R25" s="241">
        <f>SUM(N25:Q25)</f>
        <v>4472.0070000000005</v>
      </c>
      <c r="S25" s="243">
        <f>R25/$R$9</f>
        <v>0.010436340106433562</v>
      </c>
      <c r="T25" s="246">
        <v>2709.4110000000005</v>
      </c>
      <c r="U25" s="240">
        <v>1642.104</v>
      </c>
      <c r="V25" s="241"/>
      <c r="W25" s="240"/>
      <c r="X25" s="241">
        <f>SUM(T25:W25)</f>
        <v>4351.515</v>
      </c>
      <c r="Y25" s="239">
        <f>IF(ISERROR(R25/X25-1),"         /0",IF(R25/X25&gt;5,"  *  ",(R25/X25-1)))</f>
        <v>0.027689666702286564</v>
      </c>
    </row>
    <row r="26" spans="1:25" ht="19.5" customHeight="1">
      <c r="A26" s="245" t="s">
        <v>286</v>
      </c>
      <c r="B26" s="242">
        <v>157.79500000000002</v>
      </c>
      <c r="C26" s="240">
        <v>142.594</v>
      </c>
      <c r="D26" s="241">
        <v>0</v>
      </c>
      <c r="E26" s="240">
        <v>0</v>
      </c>
      <c r="F26" s="241">
        <f t="shared" si="8"/>
        <v>300.389</v>
      </c>
      <c r="G26" s="243">
        <f t="shared" si="9"/>
        <v>0.006263663428945833</v>
      </c>
      <c r="H26" s="242">
        <v>219.698</v>
      </c>
      <c r="I26" s="240">
        <v>409.33500000000004</v>
      </c>
      <c r="J26" s="241"/>
      <c r="K26" s="240"/>
      <c r="L26" s="241">
        <f t="shared" si="10"/>
        <v>629.033</v>
      </c>
      <c r="M26" s="244">
        <f t="shared" si="15"/>
        <v>-0.5224590760739103</v>
      </c>
      <c r="N26" s="242">
        <v>1373.352</v>
      </c>
      <c r="O26" s="240">
        <v>1908.7069999999999</v>
      </c>
      <c r="P26" s="241">
        <v>0</v>
      </c>
      <c r="Q26" s="240">
        <v>14.304</v>
      </c>
      <c r="R26" s="241">
        <f t="shared" si="11"/>
        <v>3296.3630000000003</v>
      </c>
      <c r="S26" s="243">
        <f t="shared" si="12"/>
        <v>0.007692735137101453</v>
      </c>
      <c r="T26" s="246">
        <v>1421.3449999999998</v>
      </c>
      <c r="U26" s="240">
        <v>3416.332</v>
      </c>
      <c r="V26" s="241"/>
      <c r="W26" s="240">
        <v>54.292</v>
      </c>
      <c r="X26" s="241">
        <f t="shared" si="13"/>
        <v>4891.969</v>
      </c>
      <c r="Y26" s="239">
        <f t="shared" si="14"/>
        <v>-0.3261684610021036</v>
      </c>
    </row>
    <row r="27" spans="1:25" ht="19.5" customHeight="1">
      <c r="A27" s="245" t="s">
        <v>290</v>
      </c>
      <c r="B27" s="242">
        <v>207.977</v>
      </c>
      <c r="C27" s="240">
        <v>72.284</v>
      </c>
      <c r="D27" s="241">
        <v>0</v>
      </c>
      <c r="E27" s="240">
        <v>0</v>
      </c>
      <c r="F27" s="241">
        <f t="shared" si="8"/>
        <v>280.261</v>
      </c>
      <c r="G27" s="243">
        <f t="shared" si="9"/>
        <v>0.005843957589191975</v>
      </c>
      <c r="H27" s="242">
        <v>99.646</v>
      </c>
      <c r="I27" s="240">
        <v>12.463000000000001</v>
      </c>
      <c r="J27" s="241"/>
      <c r="K27" s="240"/>
      <c r="L27" s="241">
        <f t="shared" si="10"/>
        <v>112.10900000000001</v>
      </c>
      <c r="M27" s="244">
        <f t="shared" si="15"/>
        <v>1.499897421259667</v>
      </c>
      <c r="N27" s="242">
        <v>1674.4510000000002</v>
      </c>
      <c r="O27" s="240">
        <v>770.6169999999998</v>
      </c>
      <c r="P27" s="241"/>
      <c r="Q27" s="240">
        <v>41.283</v>
      </c>
      <c r="R27" s="241">
        <f t="shared" si="11"/>
        <v>2486.351</v>
      </c>
      <c r="S27" s="243">
        <f t="shared" si="12"/>
        <v>0.005802406986386915</v>
      </c>
      <c r="T27" s="246">
        <v>698.7180000000001</v>
      </c>
      <c r="U27" s="240">
        <v>165.11099999999996</v>
      </c>
      <c r="V27" s="241">
        <v>0</v>
      </c>
      <c r="W27" s="240">
        <v>30.011000000000003</v>
      </c>
      <c r="X27" s="241">
        <f t="shared" si="13"/>
        <v>893.84</v>
      </c>
      <c r="Y27" s="239">
        <f t="shared" si="14"/>
        <v>1.781651078492795</v>
      </c>
    </row>
    <row r="28" spans="1:25" ht="19.5" customHeight="1">
      <c r="A28" s="245" t="s">
        <v>351</v>
      </c>
      <c r="B28" s="242">
        <v>0</v>
      </c>
      <c r="C28" s="240">
        <v>24.735</v>
      </c>
      <c r="D28" s="241">
        <v>0.15000000000000002</v>
      </c>
      <c r="E28" s="240">
        <v>141.54</v>
      </c>
      <c r="F28" s="241">
        <f t="shared" si="8"/>
        <v>166.42499999999998</v>
      </c>
      <c r="G28" s="243">
        <f t="shared" si="9"/>
        <v>0.003470267507006948</v>
      </c>
      <c r="H28" s="242">
        <v>0</v>
      </c>
      <c r="I28" s="240">
        <v>0</v>
      </c>
      <c r="J28" s="241"/>
      <c r="K28" s="240">
        <v>102.93700000000001</v>
      </c>
      <c r="L28" s="241">
        <f t="shared" si="10"/>
        <v>102.93700000000001</v>
      </c>
      <c r="M28" s="244">
        <f t="shared" si="15"/>
        <v>0.6167655944898331</v>
      </c>
      <c r="N28" s="242">
        <v>0.376</v>
      </c>
      <c r="O28" s="240">
        <v>98.621</v>
      </c>
      <c r="P28" s="241">
        <v>0.21000000000000002</v>
      </c>
      <c r="Q28" s="240">
        <v>520.0710000000001</v>
      </c>
      <c r="R28" s="241">
        <f t="shared" si="11"/>
        <v>619.2780000000001</v>
      </c>
      <c r="S28" s="243">
        <f t="shared" si="12"/>
        <v>0.0014452114740500102</v>
      </c>
      <c r="T28" s="246">
        <v>11.716000000000001</v>
      </c>
      <c r="U28" s="240">
        <v>23.804000000000002</v>
      </c>
      <c r="V28" s="241">
        <v>0</v>
      </c>
      <c r="W28" s="240">
        <v>678.093</v>
      </c>
      <c r="X28" s="241">
        <f t="shared" si="13"/>
        <v>713.6129999999999</v>
      </c>
      <c r="Y28" s="239">
        <f t="shared" si="14"/>
        <v>-0.13219349983814732</v>
      </c>
    </row>
    <row r="29" spans="1:25" ht="19.5" customHeight="1">
      <c r="A29" s="245" t="s">
        <v>285</v>
      </c>
      <c r="B29" s="242">
        <v>47.198</v>
      </c>
      <c r="C29" s="240">
        <v>54.620000000000005</v>
      </c>
      <c r="D29" s="241">
        <v>0</v>
      </c>
      <c r="E29" s="240">
        <v>0</v>
      </c>
      <c r="F29" s="241">
        <f t="shared" si="8"/>
        <v>101.81800000000001</v>
      </c>
      <c r="G29" s="243">
        <f t="shared" si="9"/>
        <v>0.00212309266653708</v>
      </c>
      <c r="H29" s="242">
        <v>42.083999999999996</v>
      </c>
      <c r="I29" s="240">
        <v>48.133</v>
      </c>
      <c r="J29" s="241"/>
      <c r="K29" s="240"/>
      <c r="L29" s="241">
        <f t="shared" si="10"/>
        <v>90.217</v>
      </c>
      <c r="M29" s="244" t="s">
        <v>50</v>
      </c>
      <c r="N29" s="242">
        <v>477.15899999999993</v>
      </c>
      <c r="O29" s="240">
        <v>573.6840000000001</v>
      </c>
      <c r="P29" s="241">
        <v>0.02</v>
      </c>
      <c r="Q29" s="240">
        <v>22.215</v>
      </c>
      <c r="R29" s="241">
        <f t="shared" si="11"/>
        <v>1073.078</v>
      </c>
      <c r="S29" s="243">
        <f t="shared" si="12"/>
        <v>0.002504246296736904</v>
      </c>
      <c r="T29" s="246">
        <v>489.325</v>
      </c>
      <c r="U29" s="240">
        <v>384.888</v>
      </c>
      <c r="V29" s="241"/>
      <c r="W29" s="240">
        <v>51.716</v>
      </c>
      <c r="X29" s="241">
        <f t="shared" si="13"/>
        <v>925.929</v>
      </c>
      <c r="Y29" s="239">
        <f t="shared" si="14"/>
        <v>0.15892039238429723</v>
      </c>
    </row>
    <row r="30" spans="1:25" ht="19.5" customHeight="1">
      <c r="A30" s="245" t="s">
        <v>291</v>
      </c>
      <c r="B30" s="242">
        <v>60.633</v>
      </c>
      <c r="C30" s="240">
        <v>32.738</v>
      </c>
      <c r="D30" s="241">
        <v>0</v>
      </c>
      <c r="E30" s="240">
        <v>0</v>
      </c>
      <c r="F30" s="241">
        <f t="shared" si="8"/>
        <v>93.37100000000001</v>
      </c>
      <c r="G30" s="243">
        <f t="shared" si="9"/>
        <v>0.0019469571722802814</v>
      </c>
      <c r="H30" s="242">
        <v>72.647</v>
      </c>
      <c r="I30" s="240">
        <v>16.044</v>
      </c>
      <c r="J30" s="241"/>
      <c r="K30" s="240"/>
      <c r="L30" s="241">
        <f t="shared" si="10"/>
        <v>88.691</v>
      </c>
      <c r="M30" s="244">
        <f t="shared" si="15"/>
        <v>0.05276747358807543</v>
      </c>
      <c r="N30" s="242">
        <v>588.726</v>
      </c>
      <c r="O30" s="240">
        <v>646.5680000000001</v>
      </c>
      <c r="P30" s="241"/>
      <c r="Q30" s="240">
        <v>87.291</v>
      </c>
      <c r="R30" s="241">
        <f t="shared" si="11"/>
        <v>1322.585</v>
      </c>
      <c r="S30" s="243">
        <f t="shared" si="12"/>
        <v>0.0030865217517923008</v>
      </c>
      <c r="T30" s="246">
        <v>555.531</v>
      </c>
      <c r="U30" s="240">
        <v>2696.5819999999994</v>
      </c>
      <c r="V30" s="241"/>
      <c r="W30" s="240">
        <v>120.327</v>
      </c>
      <c r="X30" s="241">
        <f t="shared" si="13"/>
        <v>3372.4399999999996</v>
      </c>
      <c r="Y30" s="239">
        <f t="shared" si="14"/>
        <v>-0.6078254913356501</v>
      </c>
    </row>
    <row r="31" spans="1:25" ht="19.5" customHeight="1" thickBot="1">
      <c r="A31" s="245" t="s">
        <v>259</v>
      </c>
      <c r="B31" s="242">
        <v>668.169</v>
      </c>
      <c r="C31" s="240">
        <v>277.559</v>
      </c>
      <c r="D31" s="241">
        <v>5.071000000000001</v>
      </c>
      <c r="E31" s="240">
        <v>27.614</v>
      </c>
      <c r="F31" s="241">
        <f t="shared" si="8"/>
        <v>978.4130000000001</v>
      </c>
      <c r="G31" s="243">
        <f t="shared" si="9"/>
        <v>0.020401711535725942</v>
      </c>
      <c r="H31" s="242">
        <v>690.008</v>
      </c>
      <c r="I31" s="240">
        <v>372.77500000000003</v>
      </c>
      <c r="J31" s="241">
        <v>60.856</v>
      </c>
      <c r="K31" s="240">
        <v>276.194</v>
      </c>
      <c r="L31" s="241">
        <f t="shared" si="10"/>
        <v>1399.833</v>
      </c>
      <c r="M31" s="244">
        <f>IF(ISERROR(F31/L31-1),"         /0",(F31/L31-1))</f>
        <v>-0.30105019670203514</v>
      </c>
      <c r="N31" s="242">
        <v>7203.051000000001</v>
      </c>
      <c r="O31" s="240">
        <v>3565.577999999998</v>
      </c>
      <c r="P31" s="241">
        <v>783.014</v>
      </c>
      <c r="Q31" s="240">
        <v>1827.901</v>
      </c>
      <c r="R31" s="241">
        <f t="shared" si="11"/>
        <v>13379.543999999998</v>
      </c>
      <c r="S31" s="243">
        <f t="shared" si="12"/>
        <v>0.031223893802713745</v>
      </c>
      <c r="T31" s="246">
        <v>3935.1770000000015</v>
      </c>
      <c r="U31" s="240">
        <v>2995.7450000000003</v>
      </c>
      <c r="V31" s="241">
        <v>817.5930000000001</v>
      </c>
      <c r="W31" s="240">
        <v>1950.6799999999998</v>
      </c>
      <c r="X31" s="241">
        <f t="shared" si="13"/>
        <v>9699.195000000002</v>
      </c>
      <c r="Y31" s="239">
        <f t="shared" si="14"/>
        <v>0.37944891302834893</v>
      </c>
    </row>
    <row r="32" spans="1:25" s="231" customFormat="1" ht="19.5" customHeight="1">
      <c r="A32" s="238" t="s">
        <v>59</v>
      </c>
      <c r="B32" s="235">
        <f>SUM(B33:B42)</f>
        <v>2817.1150000000002</v>
      </c>
      <c r="C32" s="234">
        <f>SUM(C33:C42)</f>
        <v>1577.488</v>
      </c>
      <c r="D32" s="233">
        <f>SUM(D33:D42)</f>
        <v>0</v>
      </c>
      <c r="E32" s="234">
        <f>SUM(E33:E42)</f>
        <v>0.1</v>
      </c>
      <c r="F32" s="233">
        <f t="shared" si="8"/>
        <v>4394.703</v>
      </c>
      <c r="G32" s="236">
        <f t="shared" si="9"/>
        <v>0.09163764472793126</v>
      </c>
      <c r="H32" s="235">
        <f>SUM(H33:H42)</f>
        <v>2056.6290000000004</v>
      </c>
      <c r="I32" s="305">
        <f>SUM(I33:I42)</f>
        <v>1620.509</v>
      </c>
      <c r="J32" s="233">
        <f>SUM(J33:J42)</f>
        <v>0</v>
      </c>
      <c r="K32" s="234">
        <f>SUM(K33:K42)</f>
        <v>10.653</v>
      </c>
      <c r="L32" s="233">
        <f t="shared" si="10"/>
        <v>3687.791</v>
      </c>
      <c r="M32" s="237">
        <f t="shared" si="15"/>
        <v>0.1916898219015124</v>
      </c>
      <c r="N32" s="235">
        <f>SUM(N33:N42)</f>
        <v>21529.602</v>
      </c>
      <c r="O32" s="234">
        <f>SUM(O33:O42)</f>
        <v>13590.416000000003</v>
      </c>
      <c r="P32" s="233">
        <f>SUM(P33:P42)</f>
        <v>184.853</v>
      </c>
      <c r="Q32" s="234">
        <f>SUM(Q33:Q42)</f>
        <v>8.152999999999999</v>
      </c>
      <c r="R32" s="233">
        <f t="shared" si="11"/>
        <v>35313.024000000005</v>
      </c>
      <c r="S32" s="236">
        <f t="shared" si="12"/>
        <v>0.08241014127452191</v>
      </c>
      <c r="T32" s="235">
        <f>SUM(T33:T42)</f>
        <v>17606.614999999998</v>
      </c>
      <c r="U32" s="234">
        <f>SUM(U33:U42)</f>
        <v>13285.807</v>
      </c>
      <c r="V32" s="233">
        <f>SUM(V33:V42)</f>
        <v>1451.2810000000002</v>
      </c>
      <c r="W32" s="234">
        <f>SUM(W33:W42)</f>
        <v>293.911</v>
      </c>
      <c r="X32" s="233">
        <f t="shared" si="13"/>
        <v>32637.613999999998</v>
      </c>
      <c r="Y32" s="232">
        <f t="shared" si="14"/>
        <v>0.08197321041911976</v>
      </c>
    </row>
    <row r="33" spans="1:25" ht="19.5" customHeight="1">
      <c r="A33" s="245" t="s">
        <v>352</v>
      </c>
      <c r="B33" s="242">
        <v>1087.594</v>
      </c>
      <c r="C33" s="240">
        <v>121.985</v>
      </c>
      <c r="D33" s="241">
        <v>0</v>
      </c>
      <c r="E33" s="240">
        <v>0</v>
      </c>
      <c r="F33" s="241">
        <f t="shared" si="8"/>
        <v>1209.579</v>
      </c>
      <c r="G33" s="243">
        <f t="shared" si="9"/>
        <v>0.02522194802979094</v>
      </c>
      <c r="H33" s="242">
        <v>357.034</v>
      </c>
      <c r="I33" s="288">
        <v>265.245</v>
      </c>
      <c r="J33" s="241"/>
      <c r="K33" s="240"/>
      <c r="L33" s="241">
        <f t="shared" si="10"/>
        <v>622.279</v>
      </c>
      <c r="M33" s="244">
        <f t="shared" si="15"/>
        <v>0.9437888792647671</v>
      </c>
      <c r="N33" s="242">
        <v>6053.259</v>
      </c>
      <c r="O33" s="240">
        <v>3449.148</v>
      </c>
      <c r="P33" s="241">
        <v>184.829</v>
      </c>
      <c r="Q33" s="240">
        <v>8.03</v>
      </c>
      <c r="R33" s="241">
        <f t="shared" si="11"/>
        <v>9695.266</v>
      </c>
      <c r="S33" s="243">
        <f t="shared" si="12"/>
        <v>0.022625879923341283</v>
      </c>
      <c r="T33" s="242">
        <v>2679.013</v>
      </c>
      <c r="U33" s="240">
        <v>1909.4319999999998</v>
      </c>
      <c r="V33" s="241">
        <v>100.69</v>
      </c>
      <c r="W33" s="240">
        <v>11.317</v>
      </c>
      <c r="X33" s="224">
        <f t="shared" si="13"/>
        <v>4700.451999999999</v>
      </c>
      <c r="Y33" s="239">
        <f t="shared" si="14"/>
        <v>1.0626241901842635</v>
      </c>
    </row>
    <row r="34" spans="1:25" ht="19.5" customHeight="1">
      <c r="A34" s="245" t="s">
        <v>294</v>
      </c>
      <c r="B34" s="242">
        <v>298.016</v>
      </c>
      <c r="C34" s="240">
        <v>740.007</v>
      </c>
      <c r="D34" s="241">
        <v>0</v>
      </c>
      <c r="E34" s="240">
        <v>0</v>
      </c>
      <c r="F34" s="241">
        <f t="shared" si="8"/>
        <v>1038.023</v>
      </c>
      <c r="G34" s="243">
        <f t="shared" si="9"/>
        <v>0.021644689730664704</v>
      </c>
      <c r="H34" s="242">
        <v>182.913</v>
      </c>
      <c r="I34" s="288">
        <v>658.563</v>
      </c>
      <c r="J34" s="241"/>
      <c r="K34" s="240"/>
      <c r="L34" s="241">
        <f t="shared" si="10"/>
        <v>841.476</v>
      </c>
      <c r="M34" s="244">
        <f t="shared" si="15"/>
        <v>0.23357410074678286</v>
      </c>
      <c r="N34" s="242">
        <v>2384.5470000000005</v>
      </c>
      <c r="O34" s="240">
        <v>4683.127000000001</v>
      </c>
      <c r="P34" s="241">
        <v>0</v>
      </c>
      <c r="Q34" s="240">
        <v>0</v>
      </c>
      <c r="R34" s="241">
        <f t="shared" si="11"/>
        <v>7067.674000000002</v>
      </c>
      <c r="S34" s="243">
        <f t="shared" si="12"/>
        <v>0.016493858266634586</v>
      </c>
      <c r="T34" s="242">
        <v>2165.381</v>
      </c>
      <c r="U34" s="240">
        <v>5285.237999999999</v>
      </c>
      <c r="V34" s="241">
        <v>0</v>
      </c>
      <c r="W34" s="240"/>
      <c r="X34" s="224">
        <f t="shared" si="13"/>
        <v>7450.618999999999</v>
      </c>
      <c r="Y34" s="239">
        <f t="shared" si="14"/>
        <v>-0.05139774292578869</v>
      </c>
    </row>
    <row r="35" spans="1:25" ht="19.5" customHeight="1">
      <c r="A35" s="245" t="s">
        <v>353</v>
      </c>
      <c r="B35" s="242">
        <v>884.2690000000001</v>
      </c>
      <c r="C35" s="240">
        <v>0</v>
      </c>
      <c r="D35" s="241">
        <v>0</v>
      </c>
      <c r="E35" s="240">
        <v>0</v>
      </c>
      <c r="F35" s="224">
        <f t="shared" si="8"/>
        <v>884.2690000000001</v>
      </c>
      <c r="G35" s="243">
        <f t="shared" si="9"/>
        <v>0.018438635890963062</v>
      </c>
      <c r="H35" s="242">
        <v>856.31</v>
      </c>
      <c r="I35" s="288"/>
      <c r="J35" s="241"/>
      <c r="K35" s="240"/>
      <c r="L35" s="224">
        <f t="shared" si="10"/>
        <v>856.31</v>
      </c>
      <c r="M35" s="244">
        <f t="shared" si="15"/>
        <v>0.03265055879296064</v>
      </c>
      <c r="N35" s="242">
        <v>8435.936</v>
      </c>
      <c r="O35" s="240">
        <v>0</v>
      </c>
      <c r="P35" s="241"/>
      <c r="Q35" s="240"/>
      <c r="R35" s="241">
        <f t="shared" si="11"/>
        <v>8435.936</v>
      </c>
      <c r="S35" s="243">
        <f t="shared" si="12"/>
        <v>0.019686976610749203</v>
      </c>
      <c r="T35" s="242">
        <v>8288.425000000001</v>
      </c>
      <c r="U35" s="240">
        <v>204.65699999999998</v>
      </c>
      <c r="V35" s="241"/>
      <c r="W35" s="240"/>
      <c r="X35" s="224">
        <f t="shared" si="13"/>
        <v>8493.082</v>
      </c>
      <c r="Y35" s="239">
        <f t="shared" si="14"/>
        <v>-0.006728535059475571</v>
      </c>
    </row>
    <row r="36" spans="1:25" ht="19.5" customHeight="1">
      <c r="A36" s="245" t="s">
        <v>295</v>
      </c>
      <c r="B36" s="242">
        <v>159.478</v>
      </c>
      <c r="C36" s="240">
        <v>308.276</v>
      </c>
      <c r="D36" s="241">
        <v>0</v>
      </c>
      <c r="E36" s="240">
        <v>0</v>
      </c>
      <c r="F36" s="224">
        <f t="shared" si="8"/>
        <v>467.754</v>
      </c>
      <c r="G36" s="243">
        <f t="shared" si="9"/>
        <v>0.009753531665750508</v>
      </c>
      <c r="H36" s="242">
        <v>267.929</v>
      </c>
      <c r="I36" s="288">
        <v>269.96</v>
      </c>
      <c r="J36" s="241"/>
      <c r="K36" s="240">
        <v>10.653</v>
      </c>
      <c r="L36" s="224">
        <f t="shared" si="10"/>
        <v>548.5419999999999</v>
      </c>
      <c r="M36" s="244">
        <f t="shared" si="15"/>
        <v>-0.14727769250121214</v>
      </c>
      <c r="N36" s="242">
        <v>1173.7530000000002</v>
      </c>
      <c r="O36" s="240">
        <v>2561.744</v>
      </c>
      <c r="P36" s="241"/>
      <c r="Q36" s="240"/>
      <c r="R36" s="241">
        <f t="shared" si="11"/>
        <v>3735.4970000000003</v>
      </c>
      <c r="S36" s="243">
        <f t="shared" si="12"/>
        <v>0.008717543858621475</v>
      </c>
      <c r="T36" s="242">
        <v>1265.264</v>
      </c>
      <c r="U36" s="240">
        <v>2451.762</v>
      </c>
      <c r="V36" s="241"/>
      <c r="W36" s="240">
        <v>38.866</v>
      </c>
      <c r="X36" s="224">
        <f t="shared" si="13"/>
        <v>3755.892</v>
      </c>
      <c r="Y36" s="239">
        <f t="shared" si="14"/>
        <v>-0.005430134838807832</v>
      </c>
    </row>
    <row r="37" spans="1:25" ht="19.5" customHeight="1">
      <c r="A37" s="245" t="s">
        <v>296</v>
      </c>
      <c r="B37" s="242">
        <v>17.356</v>
      </c>
      <c r="C37" s="240">
        <v>152.602</v>
      </c>
      <c r="D37" s="241">
        <v>0</v>
      </c>
      <c r="E37" s="240">
        <v>0</v>
      </c>
      <c r="F37" s="224">
        <f>SUM(B37:E37)</f>
        <v>169.958</v>
      </c>
      <c r="G37" s="243">
        <f>F37/$F$9</f>
        <v>0.0035439370584701034</v>
      </c>
      <c r="H37" s="242">
        <v>2.905</v>
      </c>
      <c r="I37" s="288">
        <v>226.198</v>
      </c>
      <c r="J37" s="241"/>
      <c r="K37" s="240"/>
      <c r="L37" s="224">
        <f>SUM(H37:K37)</f>
        <v>229.103</v>
      </c>
      <c r="M37" s="244">
        <f>IF(ISERROR(F37/L37-1),"         /0",(F37/L37-1))</f>
        <v>-0.25815899398960296</v>
      </c>
      <c r="N37" s="242">
        <v>95.905</v>
      </c>
      <c r="O37" s="240">
        <v>1855.691</v>
      </c>
      <c r="P37" s="241"/>
      <c r="Q37" s="240"/>
      <c r="R37" s="241">
        <f>SUM(N37:Q37)</f>
        <v>1951.596</v>
      </c>
      <c r="S37" s="243">
        <f>R37/$R$9</f>
        <v>0.004554447165748022</v>
      </c>
      <c r="T37" s="242">
        <v>109.796</v>
      </c>
      <c r="U37" s="240">
        <v>1946.605</v>
      </c>
      <c r="V37" s="241"/>
      <c r="W37" s="240"/>
      <c r="X37" s="224">
        <f>SUM(T37:W37)</f>
        <v>2056.401</v>
      </c>
      <c r="Y37" s="239">
        <f>IF(ISERROR(R37/X37-1),"         /0",IF(R37/X37&gt;5,"  *  ",(R37/X37-1)))</f>
        <v>-0.050965254344848</v>
      </c>
    </row>
    <row r="38" spans="1:25" ht="19.5" customHeight="1">
      <c r="A38" s="245" t="s">
        <v>298</v>
      </c>
      <c r="B38" s="242">
        <v>27.948999999999998</v>
      </c>
      <c r="C38" s="240">
        <v>105.478</v>
      </c>
      <c r="D38" s="241">
        <v>0</v>
      </c>
      <c r="E38" s="240">
        <v>0</v>
      </c>
      <c r="F38" s="224">
        <f>SUM(B38:E38)</f>
        <v>133.427</v>
      </c>
      <c r="G38" s="243">
        <f>F38/$F$9</f>
        <v>0.0027821984837459283</v>
      </c>
      <c r="H38" s="242">
        <v>12.873</v>
      </c>
      <c r="I38" s="288">
        <v>98.597</v>
      </c>
      <c r="J38" s="241"/>
      <c r="K38" s="240"/>
      <c r="L38" s="224">
        <f>SUM(H38:K38)</f>
        <v>111.47</v>
      </c>
      <c r="M38" s="244">
        <f>IF(ISERROR(F38/L38-1),"         /0",(F38/L38-1))</f>
        <v>0.19697676504889206</v>
      </c>
      <c r="N38" s="242">
        <v>149.239</v>
      </c>
      <c r="O38" s="240">
        <v>425.727</v>
      </c>
      <c r="P38" s="241"/>
      <c r="Q38" s="240"/>
      <c r="R38" s="241">
        <f>SUM(N38:Q38)</f>
        <v>574.966</v>
      </c>
      <c r="S38" s="243">
        <f>R38/$R$9</f>
        <v>0.0013418003875297331</v>
      </c>
      <c r="T38" s="242">
        <v>119.32700000000001</v>
      </c>
      <c r="U38" s="240">
        <v>841.326</v>
      </c>
      <c r="V38" s="241"/>
      <c r="W38" s="240"/>
      <c r="X38" s="224">
        <f>SUM(T38:W38)</f>
        <v>960.653</v>
      </c>
      <c r="Y38" s="239">
        <f>IF(ISERROR(R38/X38-1),"         /0",IF(R38/X38&gt;5,"  *  ",(R38/X38-1)))</f>
        <v>-0.40148419876896235</v>
      </c>
    </row>
    <row r="39" spans="1:25" ht="19.5" customHeight="1">
      <c r="A39" s="245" t="s">
        <v>301</v>
      </c>
      <c r="B39" s="242">
        <v>8.812</v>
      </c>
      <c r="C39" s="240">
        <v>64.032</v>
      </c>
      <c r="D39" s="241">
        <v>0</v>
      </c>
      <c r="E39" s="240">
        <v>0</v>
      </c>
      <c r="F39" s="241">
        <f t="shared" si="8"/>
        <v>72.844</v>
      </c>
      <c r="G39" s="243">
        <f t="shared" si="9"/>
        <v>0.0015189314482824945</v>
      </c>
      <c r="H39" s="242">
        <v>0</v>
      </c>
      <c r="I39" s="288"/>
      <c r="J39" s="241"/>
      <c r="K39" s="240"/>
      <c r="L39" s="241">
        <f t="shared" si="10"/>
        <v>0</v>
      </c>
      <c r="M39" s="244" t="str">
        <f t="shared" si="15"/>
        <v>         /0</v>
      </c>
      <c r="N39" s="242">
        <v>22.226999999999997</v>
      </c>
      <c r="O39" s="240">
        <v>150.756</v>
      </c>
      <c r="P39" s="241"/>
      <c r="Q39" s="240"/>
      <c r="R39" s="241">
        <f t="shared" si="11"/>
        <v>172.983</v>
      </c>
      <c r="S39" s="243">
        <f t="shared" si="12"/>
        <v>0.00040369109901464747</v>
      </c>
      <c r="T39" s="242">
        <v>0</v>
      </c>
      <c r="U39" s="240"/>
      <c r="V39" s="241"/>
      <c r="W39" s="240"/>
      <c r="X39" s="224">
        <f t="shared" si="13"/>
        <v>0</v>
      </c>
      <c r="Y39" s="239" t="str">
        <f t="shared" si="14"/>
        <v>         /0</v>
      </c>
    </row>
    <row r="40" spans="1:25" ht="19.5" customHeight="1">
      <c r="A40" s="245" t="s">
        <v>299</v>
      </c>
      <c r="B40" s="242">
        <v>4.932</v>
      </c>
      <c r="C40" s="240">
        <v>52.317</v>
      </c>
      <c r="D40" s="241">
        <v>0</v>
      </c>
      <c r="E40" s="240">
        <v>0</v>
      </c>
      <c r="F40" s="241">
        <f t="shared" si="8"/>
        <v>57.249</v>
      </c>
      <c r="G40" s="243">
        <f t="shared" si="9"/>
        <v>0.001193747000202138</v>
      </c>
      <c r="H40" s="242">
        <v>8.361</v>
      </c>
      <c r="I40" s="288">
        <v>29.932</v>
      </c>
      <c r="J40" s="241">
        <v>0</v>
      </c>
      <c r="K40" s="240"/>
      <c r="L40" s="241">
        <f t="shared" si="10"/>
        <v>38.293</v>
      </c>
      <c r="M40" s="244" t="s">
        <v>50</v>
      </c>
      <c r="N40" s="242">
        <v>77.657</v>
      </c>
      <c r="O40" s="240">
        <v>236.28199999999998</v>
      </c>
      <c r="P40" s="241">
        <v>0</v>
      </c>
      <c r="Q40" s="240">
        <v>0</v>
      </c>
      <c r="R40" s="241">
        <f t="shared" si="11"/>
        <v>313.93899999999996</v>
      </c>
      <c r="S40" s="243">
        <f t="shared" si="12"/>
        <v>0.0007326406637274148</v>
      </c>
      <c r="T40" s="242">
        <v>73.45500000000001</v>
      </c>
      <c r="U40" s="240">
        <v>189.999</v>
      </c>
      <c r="V40" s="241">
        <v>0</v>
      </c>
      <c r="W40" s="240"/>
      <c r="X40" s="224">
        <f t="shared" si="13"/>
        <v>263.454</v>
      </c>
      <c r="Y40" s="239">
        <f t="shared" si="14"/>
        <v>0.1916273808710438</v>
      </c>
    </row>
    <row r="41" spans="1:25" ht="19.5" customHeight="1">
      <c r="A41" s="245" t="s">
        <v>297</v>
      </c>
      <c r="B41" s="242">
        <v>10.288</v>
      </c>
      <c r="C41" s="240">
        <v>32.791</v>
      </c>
      <c r="D41" s="241">
        <v>0</v>
      </c>
      <c r="E41" s="240">
        <v>0</v>
      </c>
      <c r="F41" s="241">
        <f t="shared" si="8"/>
        <v>43.07899999999999</v>
      </c>
      <c r="G41" s="243">
        <f t="shared" si="9"/>
        <v>0.0008982764244215251</v>
      </c>
      <c r="H41" s="242">
        <v>0.671</v>
      </c>
      <c r="I41" s="288">
        <v>72.014</v>
      </c>
      <c r="J41" s="241"/>
      <c r="K41" s="240"/>
      <c r="L41" s="241">
        <f t="shared" si="10"/>
        <v>72.685</v>
      </c>
      <c r="M41" s="244" t="s">
        <v>50</v>
      </c>
      <c r="N41" s="242">
        <v>59.185</v>
      </c>
      <c r="O41" s="240">
        <v>227.941</v>
      </c>
      <c r="P41" s="241"/>
      <c r="Q41" s="240">
        <v>0</v>
      </c>
      <c r="R41" s="241">
        <f t="shared" si="11"/>
        <v>287.126</v>
      </c>
      <c r="S41" s="243">
        <f t="shared" si="12"/>
        <v>0.000670067061478178</v>
      </c>
      <c r="T41" s="242">
        <v>40.34499999999999</v>
      </c>
      <c r="U41" s="240">
        <v>456.788</v>
      </c>
      <c r="V41" s="241"/>
      <c r="W41" s="240"/>
      <c r="X41" s="224">
        <f t="shared" si="13"/>
        <v>497.133</v>
      </c>
      <c r="Y41" s="239">
        <f t="shared" si="14"/>
        <v>-0.4224362494543714</v>
      </c>
    </row>
    <row r="42" spans="1:25" ht="19.5" customHeight="1" thickBot="1">
      <c r="A42" s="245" t="s">
        <v>259</v>
      </c>
      <c r="B42" s="242">
        <v>318.421</v>
      </c>
      <c r="C42" s="240">
        <v>0</v>
      </c>
      <c r="D42" s="241">
        <v>0</v>
      </c>
      <c r="E42" s="240">
        <v>0.1</v>
      </c>
      <c r="F42" s="471">
        <f t="shared" si="8"/>
        <v>318.521</v>
      </c>
      <c r="G42" s="243">
        <f t="shared" si="9"/>
        <v>0.00664174899563984</v>
      </c>
      <c r="H42" s="242">
        <v>367.63300000000004</v>
      </c>
      <c r="I42" s="288">
        <v>0</v>
      </c>
      <c r="J42" s="241">
        <v>0</v>
      </c>
      <c r="K42" s="240"/>
      <c r="L42" s="471">
        <f t="shared" si="10"/>
        <v>367.63300000000004</v>
      </c>
      <c r="M42" s="244">
        <f aca="true" t="shared" si="16" ref="M42:M56">IF(ISERROR(F42/L42-1),"         /0",(F42/L42-1))</f>
        <v>-0.13358974847198157</v>
      </c>
      <c r="N42" s="242">
        <v>3077.894000000001</v>
      </c>
      <c r="O42" s="240">
        <v>0</v>
      </c>
      <c r="P42" s="241">
        <v>0.024</v>
      </c>
      <c r="Q42" s="240">
        <v>0.123</v>
      </c>
      <c r="R42" s="241">
        <f t="shared" si="11"/>
        <v>3078.041000000001</v>
      </c>
      <c r="S42" s="243">
        <f t="shared" si="12"/>
        <v>0.0071832362376773725</v>
      </c>
      <c r="T42" s="242">
        <v>2865.608999999999</v>
      </c>
      <c r="U42" s="240">
        <v>0</v>
      </c>
      <c r="V42" s="241">
        <v>1350.5910000000001</v>
      </c>
      <c r="W42" s="240">
        <v>243.72799999999998</v>
      </c>
      <c r="X42" s="224">
        <f t="shared" si="13"/>
        <v>4459.927999999999</v>
      </c>
      <c r="Y42" s="239">
        <f t="shared" si="14"/>
        <v>-0.30984513651341417</v>
      </c>
    </row>
    <row r="43" spans="1:25" s="231" customFormat="1" ht="19.5" customHeight="1">
      <c r="A43" s="238" t="s">
        <v>58</v>
      </c>
      <c r="B43" s="235">
        <f>SUM(B44:B50)</f>
        <v>2422.531</v>
      </c>
      <c r="C43" s="234">
        <f>SUM(C44:C50)</f>
        <v>2286.3489999999997</v>
      </c>
      <c r="D43" s="233">
        <f>SUM(D44:D50)</f>
        <v>0</v>
      </c>
      <c r="E43" s="234">
        <f>SUM(E44:E50)</f>
        <v>55.968</v>
      </c>
      <c r="F43" s="233">
        <f t="shared" si="8"/>
        <v>4764.847999999999</v>
      </c>
      <c r="G43" s="236">
        <f t="shared" si="9"/>
        <v>0.09935584912259</v>
      </c>
      <c r="H43" s="235">
        <f>SUM(H44:H50)</f>
        <v>2214.331</v>
      </c>
      <c r="I43" s="234">
        <f>SUM(I44:I50)</f>
        <v>1521.0900000000001</v>
      </c>
      <c r="J43" s="233">
        <f>SUM(J44:J50)</f>
        <v>150.95999999999998</v>
      </c>
      <c r="K43" s="234">
        <f>SUM(K44:K50)</f>
        <v>467.62199999999996</v>
      </c>
      <c r="L43" s="233">
        <f t="shared" si="10"/>
        <v>4354.003000000001</v>
      </c>
      <c r="M43" s="237">
        <f t="shared" si="16"/>
        <v>0.09436029327494677</v>
      </c>
      <c r="N43" s="235">
        <f>SUM(N44:N50)</f>
        <v>21578.556000000004</v>
      </c>
      <c r="O43" s="234">
        <f>SUM(O44:O50)</f>
        <v>15903.869000000002</v>
      </c>
      <c r="P43" s="233">
        <f>SUM(P44:P50)</f>
        <v>273.637</v>
      </c>
      <c r="Q43" s="234">
        <f>SUM(Q44:Q50)</f>
        <v>1408.186</v>
      </c>
      <c r="R43" s="233">
        <f t="shared" si="11"/>
        <v>39164.24800000001</v>
      </c>
      <c r="S43" s="236">
        <f t="shared" si="12"/>
        <v>0.09139775768255963</v>
      </c>
      <c r="T43" s="235">
        <f>SUM(T44:T50)</f>
        <v>20540.302000000003</v>
      </c>
      <c r="U43" s="234">
        <f>SUM(U44:U50)</f>
        <v>16405.235</v>
      </c>
      <c r="V43" s="233">
        <f>SUM(V44:V50)</f>
        <v>706.9339999999999</v>
      </c>
      <c r="W43" s="234">
        <f>SUM(W44:W50)</f>
        <v>1695.1559999999997</v>
      </c>
      <c r="X43" s="233">
        <f t="shared" si="13"/>
        <v>39347.62700000001</v>
      </c>
      <c r="Y43" s="232">
        <f t="shared" si="14"/>
        <v>-0.0046604843539865826</v>
      </c>
    </row>
    <row r="44" spans="1:25" s="215" customFormat="1" ht="19.5" customHeight="1">
      <c r="A44" s="230" t="s">
        <v>305</v>
      </c>
      <c r="B44" s="228">
        <v>1245.304</v>
      </c>
      <c r="C44" s="225">
        <v>1329.9309999999998</v>
      </c>
      <c r="D44" s="224">
        <v>0</v>
      </c>
      <c r="E44" s="225">
        <v>0</v>
      </c>
      <c r="F44" s="224">
        <f t="shared" si="8"/>
        <v>2575.2349999999997</v>
      </c>
      <c r="G44" s="227">
        <f t="shared" si="9"/>
        <v>0.05369838872409216</v>
      </c>
      <c r="H44" s="228">
        <v>930.6379999999999</v>
      </c>
      <c r="I44" s="225">
        <v>769.385</v>
      </c>
      <c r="J44" s="224">
        <v>112.806</v>
      </c>
      <c r="K44" s="225">
        <v>428.334</v>
      </c>
      <c r="L44" s="224">
        <f t="shared" si="10"/>
        <v>2241.163</v>
      </c>
      <c r="M44" s="229">
        <f t="shared" si="16"/>
        <v>0.1490618933116421</v>
      </c>
      <c r="N44" s="228">
        <v>9831.327999999998</v>
      </c>
      <c r="O44" s="225">
        <v>7769.962</v>
      </c>
      <c r="P44" s="224">
        <v>259.112</v>
      </c>
      <c r="Q44" s="225">
        <v>1188.0349999999999</v>
      </c>
      <c r="R44" s="224">
        <f t="shared" si="11"/>
        <v>19048.436999999998</v>
      </c>
      <c r="S44" s="227">
        <f t="shared" si="12"/>
        <v>0.044453411416389324</v>
      </c>
      <c r="T44" s="226">
        <v>10138.180000000002</v>
      </c>
      <c r="U44" s="225">
        <v>8798.89</v>
      </c>
      <c r="V44" s="224">
        <v>585.6899999999999</v>
      </c>
      <c r="W44" s="225">
        <v>1498.0629999999999</v>
      </c>
      <c r="X44" s="224">
        <f t="shared" si="13"/>
        <v>21020.822999999997</v>
      </c>
      <c r="Y44" s="223">
        <f t="shared" si="14"/>
        <v>-0.09383010360726596</v>
      </c>
    </row>
    <row r="45" spans="1:25" s="215" customFormat="1" ht="19.5" customHeight="1">
      <c r="A45" s="230" t="s">
        <v>306</v>
      </c>
      <c r="B45" s="228">
        <v>613.5450000000001</v>
      </c>
      <c r="C45" s="225">
        <v>631.441</v>
      </c>
      <c r="D45" s="224">
        <v>0</v>
      </c>
      <c r="E45" s="225">
        <v>0</v>
      </c>
      <c r="F45" s="224">
        <f t="shared" si="8"/>
        <v>1244.986</v>
      </c>
      <c r="G45" s="227">
        <f t="shared" si="9"/>
        <v>0.02596024913611869</v>
      </c>
      <c r="H45" s="228">
        <v>717.934</v>
      </c>
      <c r="I45" s="225">
        <v>574.698</v>
      </c>
      <c r="J45" s="224"/>
      <c r="K45" s="225"/>
      <c r="L45" s="224">
        <f t="shared" si="10"/>
        <v>1292.632</v>
      </c>
      <c r="M45" s="229">
        <f t="shared" si="16"/>
        <v>-0.03685967854733596</v>
      </c>
      <c r="N45" s="228">
        <v>6677.981</v>
      </c>
      <c r="O45" s="225">
        <v>5481.169</v>
      </c>
      <c r="P45" s="224">
        <v>0</v>
      </c>
      <c r="Q45" s="225">
        <v>0</v>
      </c>
      <c r="R45" s="224">
        <f t="shared" si="11"/>
        <v>12159.15</v>
      </c>
      <c r="S45" s="227">
        <f t="shared" si="12"/>
        <v>0.028375855584560048</v>
      </c>
      <c r="T45" s="226">
        <v>5793.426999999998</v>
      </c>
      <c r="U45" s="225">
        <v>5197.685</v>
      </c>
      <c r="V45" s="224"/>
      <c r="W45" s="225"/>
      <c r="X45" s="224">
        <f t="shared" si="13"/>
        <v>10991.111999999997</v>
      </c>
      <c r="Y45" s="223">
        <f t="shared" si="14"/>
        <v>0.1062711398082381</v>
      </c>
    </row>
    <row r="46" spans="1:25" s="215" customFormat="1" ht="19.5" customHeight="1">
      <c r="A46" s="230" t="s">
        <v>307</v>
      </c>
      <c r="B46" s="228">
        <v>138.722</v>
      </c>
      <c r="C46" s="225">
        <v>182.699</v>
      </c>
      <c r="D46" s="224">
        <v>0</v>
      </c>
      <c r="E46" s="225">
        <v>0</v>
      </c>
      <c r="F46" s="224">
        <f>SUM(B46:E46)</f>
        <v>321.42100000000005</v>
      </c>
      <c r="G46" s="227">
        <f>F46/$F$9</f>
        <v>0.006702219332249845</v>
      </c>
      <c r="H46" s="228">
        <v>0</v>
      </c>
      <c r="I46" s="225">
        <v>0</v>
      </c>
      <c r="J46" s="224">
        <v>0</v>
      </c>
      <c r="K46" s="225">
        <v>37.345</v>
      </c>
      <c r="L46" s="224">
        <f>SUM(H46:K46)</f>
        <v>37.345</v>
      </c>
      <c r="M46" s="229">
        <f t="shared" si="16"/>
        <v>7.606801445976705</v>
      </c>
      <c r="N46" s="228">
        <v>828.2919999999999</v>
      </c>
      <c r="O46" s="225">
        <v>1410.715</v>
      </c>
      <c r="P46" s="224">
        <v>0</v>
      </c>
      <c r="Q46" s="225">
        <v>16.459</v>
      </c>
      <c r="R46" s="224">
        <f>SUM(N46:Q46)</f>
        <v>2255.4659999999994</v>
      </c>
      <c r="S46" s="227">
        <f>R46/$R$9</f>
        <v>0.005263589765064605</v>
      </c>
      <c r="T46" s="226">
        <v>504.883</v>
      </c>
      <c r="U46" s="225">
        <v>758.6529999999999</v>
      </c>
      <c r="V46" s="224">
        <v>0</v>
      </c>
      <c r="W46" s="225">
        <v>129.946</v>
      </c>
      <c r="X46" s="224">
        <f>SUM(T46:W46)</f>
        <v>1393.4819999999997</v>
      </c>
      <c r="Y46" s="223">
        <f>IF(ISERROR(R46/X46-1),"         /0",IF(R46/X46&gt;5,"  *  ",(R46/X46-1)))</f>
        <v>0.6185828019307029</v>
      </c>
    </row>
    <row r="47" spans="1:25" s="215" customFormat="1" ht="19.5" customHeight="1">
      <c r="A47" s="230" t="s">
        <v>308</v>
      </c>
      <c r="B47" s="228">
        <v>115.434</v>
      </c>
      <c r="C47" s="225">
        <v>16.689</v>
      </c>
      <c r="D47" s="224">
        <v>0</v>
      </c>
      <c r="E47" s="225">
        <v>0</v>
      </c>
      <c r="F47" s="224">
        <f>SUM(B47:E47)</f>
        <v>132.123</v>
      </c>
      <c r="G47" s="227">
        <f>F47/$F$9</f>
        <v>0.002755007684111636</v>
      </c>
      <c r="H47" s="228">
        <v>118.448</v>
      </c>
      <c r="I47" s="225">
        <v>37.221</v>
      </c>
      <c r="J47" s="224">
        <v>0</v>
      </c>
      <c r="K47" s="225">
        <v>0</v>
      </c>
      <c r="L47" s="224">
        <f>SUM(H47:K47)</f>
        <v>155.66899999999998</v>
      </c>
      <c r="M47" s="229">
        <f>IF(ISERROR(F47/L47-1),"         /0",(F47/L47-1))</f>
        <v>-0.15125683340934926</v>
      </c>
      <c r="N47" s="228">
        <v>846.613</v>
      </c>
      <c r="O47" s="225">
        <v>165.25999999999996</v>
      </c>
      <c r="P47" s="224">
        <v>0.12</v>
      </c>
      <c r="Q47" s="225">
        <v>0</v>
      </c>
      <c r="R47" s="224">
        <f>SUM(N47:Q47)</f>
        <v>1011.993</v>
      </c>
      <c r="S47" s="227">
        <f>R47/$R$9</f>
        <v>0.0023616919949655756</v>
      </c>
      <c r="T47" s="226">
        <v>842.938</v>
      </c>
      <c r="U47" s="225">
        <v>265.643</v>
      </c>
      <c r="V47" s="224">
        <v>0</v>
      </c>
      <c r="W47" s="225">
        <v>0</v>
      </c>
      <c r="X47" s="224">
        <f>SUM(T47:W47)</f>
        <v>1108.581</v>
      </c>
      <c r="Y47" s="223">
        <f>IF(ISERROR(R47/X47-1),"         /0",IF(R47/X47&gt;5,"  *  ",(R47/X47-1)))</f>
        <v>-0.08712759825398397</v>
      </c>
    </row>
    <row r="48" spans="1:25" s="215" customFormat="1" ht="19.5" customHeight="1">
      <c r="A48" s="230" t="s">
        <v>309</v>
      </c>
      <c r="B48" s="228">
        <v>78.94999999999999</v>
      </c>
      <c r="C48" s="225">
        <v>39.063</v>
      </c>
      <c r="D48" s="224">
        <v>0</v>
      </c>
      <c r="E48" s="225">
        <v>0</v>
      </c>
      <c r="F48" s="224">
        <f t="shared" si="8"/>
        <v>118.01299999999999</v>
      </c>
      <c r="G48" s="227">
        <f t="shared" si="9"/>
        <v>0.002460788218743644</v>
      </c>
      <c r="H48" s="228">
        <v>83.601</v>
      </c>
      <c r="I48" s="225">
        <v>23.353</v>
      </c>
      <c r="J48" s="224">
        <v>35.876</v>
      </c>
      <c r="K48" s="225"/>
      <c r="L48" s="224">
        <f t="shared" si="10"/>
        <v>142.83</v>
      </c>
      <c r="M48" s="229">
        <f t="shared" si="16"/>
        <v>-0.1737520128824478</v>
      </c>
      <c r="N48" s="228">
        <v>440.83700000000005</v>
      </c>
      <c r="O48" s="225">
        <v>349.68</v>
      </c>
      <c r="P48" s="224"/>
      <c r="Q48" s="225"/>
      <c r="R48" s="224">
        <f t="shared" si="11"/>
        <v>790.517</v>
      </c>
      <c r="S48" s="227">
        <f t="shared" si="12"/>
        <v>0.0018448325934904708</v>
      </c>
      <c r="T48" s="226">
        <v>781.716</v>
      </c>
      <c r="U48" s="225">
        <v>321.2439999999999</v>
      </c>
      <c r="V48" s="224">
        <v>35.876</v>
      </c>
      <c r="W48" s="225"/>
      <c r="X48" s="224">
        <f t="shared" si="13"/>
        <v>1138.836</v>
      </c>
      <c r="Y48" s="223">
        <f t="shared" si="14"/>
        <v>-0.30585527679139046</v>
      </c>
    </row>
    <row r="49" spans="1:25" s="215" customFormat="1" ht="19.5" customHeight="1">
      <c r="A49" s="230" t="s">
        <v>314</v>
      </c>
      <c r="B49" s="228">
        <v>21.19</v>
      </c>
      <c r="C49" s="225">
        <v>9.151</v>
      </c>
      <c r="D49" s="224">
        <v>0</v>
      </c>
      <c r="E49" s="225">
        <v>0</v>
      </c>
      <c r="F49" s="224">
        <f t="shared" si="8"/>
        <v>30.341</v>
      </c>
      <c r="G49" s="227">
        <f t="shared" si="9"/>
        <v>0.000632665683822129</v>
      </c>
      <c r="H49" s="228">
        <v>31.492</v>
      </c>
      <c r="I49" s="225">
        <v>4.925</v>
      </c>
      <c r="J49" s="224"/>
      <c r="K49" s="225"/>
      <c r="L49" s="224">
        <f t="shared" si="10"/>
        <v>36.417</v>
      </c>
      <c r="M49" s="229">
        <f t="shared" si="16"/>
        <v>-0.16684515473542572</v>
      </c>
      <c r="N49" s="228">
        <v>304.56199999999995</v>
      </c>
      <c r="O49" s="225">
        <v>89.00099999999999</v>
      </c>
      <c r="P49" s="224">
        <v>0</v>
      </c>
      <c r="Q49" s="225"/>
      <c r="R49" s="224">
        <f t="shared" si="11"/>
        <v>393.56299999999993</v>
      </c>
      <c r="S49" s="227">
        <f t="shared" si="12"/>
        <v>0.0009184595018094361</v>
      </c>
      <c r="T49" s="226">
        <v>315.77700000000004</v>
      </c>
      <c r="U49" s="225">
        <v>32.472</v>
      </c>
      <c r="V49" s="224"/>
      <c r="W49" s="225"/>
      <c r="X49" s="224">
        <f t="shared" si="13"/>
        <v>348.249</v>
      </c>
      <c r="Y49" s="223">
        <f t="shared" si="14"/>
        <v>0.1301195409032041</v>
      </c>
    </row>
    <row r="50" spans="1:25" s="215" customFormat="1" ht="19.5" customHeight="1" thickBot="1">
      <c r="A50" s="230" t="s">
        <v>259</v>
      </c>
      <c r="B50" s="228">
        <v>209.386</v>
      </c>
      <c r="C50" s="225">
        <v>77.375</v>
      </c>
      <c r="D50" s="224">
        <v>0</v>
      </c>
      <c r="E50" s="225">
        <v>55.968</v>
      </c>
      <c r="F50" s="224">
        <f t="shared" si="8"/>
        <v>342.729</v>
      </c>
      <c r="G50" s="227">
        <f t="shared" si="9"/>
        <v>0.007146530343451912</v>
      </c>
      <c r="H50" s="228">
        <v>332.21799999999996</v>
      </c>
      <c r="I50" s="225">
        <v>111.50800000000001</v>
      </c>
      <c r="J50" s="224">
        <v>2.278</v>
      </c>
      <c r="K50" s="225">
        <v>1.943</v>
      </c>
      <c r="L50" s="224">
        <f t="shared" si="10"/>
        <v>447.947</v>
      </c>
      <c r="M50" s="229">
        <f t="shared" si="16"/>
        <v>-0.23488939539722342</v>
      </c>
      <c r="N50" s="228">
        <v>2648.943000000001</v>
      </c>
      <c r="O50" s="225">
        <v>638.0819999999999</v>
      </c>
      <c r="P50" s="224">
        <v>14.404999999999994</v>
      </c>
      <c r="Q50" s="225">
        <v>203.69199999999998</v>
      </c>
      <c r="R50" s="224">
        <f t="shared" si="11"/>
        <v>3505.122000000001</v>
      </c>
      <c r="S50" s="227">
        <f t="shared" si="12"/>
        <v>0.008179916826280153</v>
      </c>
      <c r="T50" s="226">
        <v>2163.381</v>
      </c>
      <c r="U50" s="225">
        <v>1030.6480000000001</v>
      </c>
      <c r="V50" s="224">
        <v>85.36799999999998</v>
      </c>
      <c r="W50" s="225">
        <v>67.14699999999999</v>
      </c>
      <c r="X50" s="224">
        <f t="shared" si="13"/>
        <v>3346.544</v>
      </c>
      <c r="Y50" s="223">
        <f t="shared" si="14"/>
        <v>0.047385601384593024</v>
      </c>
    </row>
    <row r="51" spans="1:25" s="231" customFormat="1" ht="19.5" customHeight="1">
      <c r="A51" s="238" t="s">
        <v>57</v>
      </c>
      <c r="B51" s="235">
        <f>SUM(B52:B55)</f>
        <v>343.837</v>
      </c>
      <c r="C51" s="234">
        <f>SUM(C52:C55)</f>
        <v>136.328</v>
      </c>
      <c r="D51" s="233">
        <f>SUM(D52:D55)</f>
        <v>0</v>
      </c>
      <c r="E51" s="234">
        <f>SUM(E52:E55)</f>
        <v>0</v>
      </c>
      <c r="F51" s="233">
        <f t="shared" si="8"/>
        <v>480.16499999999996</v>
      </c>
      <c r="G51" s="236">
        <f t="shared" si="9"/>
        <v>0.010012323854601119</v>
      </c>
      <c r="H51" s="235">
        <f>SUM(H52:H55)</f>
        <v>681.436</v>
      </c>
      <c r="I51" s="234">
        <f>SUM(I52:I55)</f>
        <v>245.83100000000002</v>
      </c>
      <c r="J51" s="233">
        <f>SUM(J52:J55)</f>
        <v>0</v>
      </c>
      <c r="K51" s="234">
        <f>SUM(K52:K55)</f>
        <v>0</v>
      </c>
      <c r="L51" s="233">
        <f t="shared" si="10"/>
        <v>927.267</v>
      </c>
      <c r="M51" s="237">
        <f t="shared" si="16"/>
        <v>-0.48217180164936324</v>
      </c>
      <c r="N51" s="235">
        <f>SUM(N52:N55)</f>
        <v>3737.048999999999</v>
      </c>
      <c r="O51" s="234">
        <f>SUM(O52:O55)</f>
        <v>1580.161</v>
      </c>
      <c r="P51" s="233">
        <f>SUM(P52:P55)</f>
        <v>1.183</v>
      </c>
      <c r="Q51" s="234">
        <f>SUM(Q52:Q55)</f>
        <v>490.69100000000003</v>
      </c>
      <c r="R51" s="233">
        <f t="shared" si="11"/>
        <v>5809.083999999999</v>
      </c>
      <c r="S51" s="236">
        <f t="shared" si="12"/>
        <v>0.013556681894916866</v>
      </c>
      <c r="T51" s="235">
        <f>SUM(T52:T55)</f>
        <v>4867.406999999999</v>
      </c>
      <c r="U51" s="234">
        <f>SUM(U52:U55)</f>
        <v>1715.2270000000003</v>
      </c>
      <c r="V51" s="233">
        <f>SUM(V52:V55)</f>
        <v>0.43000000000000005</v>
      </c>
      <c r="W51" s="234">
        <f>SUM(W52:W55)</f>
        <v>8.144</v>
      </c>
      <c r="X51" s="233">
        <f t="shared" si="13"/>
        <v>6591.2080000000005</v>
      </c>
      <c r="Y51" s="232">
        <f t="shared" si="14"/>
        <v>-0.1186617081421193</v>
      </c>
    </row>
    <row r="52" spans="1:25" ht="19.5" customHeight="1">
      <c r="A52" s="230" t="s">
        <v>317</v>
      </c>
      <c r="B52" s="228">
        <v>164.053</v>
      </c>
      <c r="C52" s="225">
        <v>17.524</v>
      </c>
      <c r="D52" s="224">
        <v>0</v>
      </c>
      <c r="E52" s="225">
        <v>0</v>
      </c>
      <c r="F52" s="224">
        <f t="shared" si="8"/>
        <v>181.577</v>
      </c>
      <c r="G52" s="227">
        <f t="shared" si="9"/>
        <v>0.0037862145898741218</v>
      </c>
      <c r="H52" s="228">
        <v>447.83000000000004</v>
      </c>
      <c r="I52" s="225">
        <v>89.417</v>
      </c>
      <c r="J52" s="224"/>
      <c r="K52" s="225"/>
      <c r="L52" s="224">
        <f t="shared" si="10"/>
        <v>537.2470000000001</v>
      </c>
      <c r="M52" s="229">
        <f t="shared" si="16"/>
        <v>-0.6620232407067885</v>
      </c>
      <c r="N52" s="228">
        <v>1848.1609999999996</v>
      </c>
      <c r="O52" s="225">
        <v>341.9790000000001</v>
      </c>
      <c r="P52" s="224">
        <v>0.49</v>
      </c>
      <c r="Q52" s="225">
        <v>33.292</v>
      </c>
      <c r="R52" s="224">
        <f t="shared" si="11"/>
        <v>2223.9219999999996</v>
      </c>
      <c r="S52" s="227">
        <f t="shared" si="12"/>
        <v>0.0051899754097388335</v>
      </c>
      <c r="T52" s="226">
        <v>2800.47</v>
      </c>
      <c r="U52" s="225">
        <v>462.418</v>
      </c>
      <c r="V52" s="224">
        <v>0.30000000000000004</v>
      </c>
      <c r="W52" s="225">
        <v>6.7219999999999995</v>
      </c>
      <c r="X52" s="224">
        <f t="shared" si="13"/>
        <v>3269.9100000000003</v>
      </c>
      <c r="Y52" s="223">
        <f t="shared" si="14"/>
        <v>-0.3198828102302512</v>
      </c>
    </row>
    <row r="53" spans="1:25" ht="19.5" customHeight="1">
      <c r="A53" s="230" t="s">
        <v>316</v>
      </c>
      <c r="B53" s="228">
        <v>63.432</v>
      </c>
      <c r="C53" s="225">
        <v>2.689</v>
      </c>
      <c r="D53" s="224">
        <v>0</v>
      </c>
      <c r="E53" s="225">
        <v>0</v>
      </c>
      <c r="F53" s="224">
        <f t="shared" si="8"/>
        <v>66.12100000000001</v>
      </c>
      <c r="G53" s="227">
        <f t="shared" si="9"/>
        <v>0.001378744526548334</v>
      </c>
      <c r="H53" s="228">
        <v>106.068</v>
      </c>
      <c r="I53" s="225">
        <v>15.01</v>
      </c>
      <c r="J53" s="224"/>
      <c r="K53" s="225"/>
      <c r="L53" s="224">
        <f t="shared" si="10"/>
        <v>121.078</v>
      </c>
      <c r="M53" s="229">
        <f t="shared" si="16"/>
        <v>-0.45389748756999615</v>
      </c>
      <c r="N53" s="228">
        <v>956.814</v>
      </c>
      <c r="O53" s="225">
        <v>118.18200000000002</v>
      </c>
      <c r="P53" s="224">
        <v>0</v>
      </c>
      <c r="Q53" s="225">
        <v>0.07</v>
      </c>
      <c r="R53" s="224">
        <f t="shared" si="11"/>
        <v>1075.066</v>
      </c>
      <c r="S53" s="227">
        <f t="shared" si="12"/>
        <v>0.0025088857000588557</v>
      </c>
      <c r="T53" s="226">
        <v>1084.7740000000001</v>
      </c>
      <c r="U53" s="225">
        <v>79.662</v>
      </c>
      <c r="V53" s="224">
        <v>0</v>
      </c>
      <c r="W53" s="225">
        <v>0</v>
      </c>
      <c r="X53" s="224">
        <f t="shared" si="13"/>
        <v>1164.4360000000001</v>
      </c>
      <c r="Y53" s="223">
        <f t="shared" si="14"/>
        <v>-0.07674960238261275</v>
      </c>
    </row>
    <row r="54" spans="1:25" ht="19.5" customHeight="1">
      <c r="A54" s="230" t="s">
        <v>318</v>
      </c>
      <c r="B54" s="228">
        <v>32.967</v>
      </c>
      <c r="C54" s="225">
        <v>27.938</v>
      </c>
      <c r="D54" s="224">
        <v>0</v>
      </c>
      <c r="E54" s="225">
        <v>0</v>
      </c>
      <c r="F54" s="224">
        <f t="shared" si="8"/>
        <v>60.905</v>
      </c>
      <c r="G54" s="227">
        <f t="shared" si="9"/>
        <v>0.0012699813280111654</v>
      </c>
      <c r="H54" s="228">
        <v>18.916</v>
      </c>
      <c r="I54" s="225">
        <v>48.144</v>
      </c>
      <c r="J54" s="224"/>
      <c r="K54" s="225"/>
      <c r="L54" s="224">
        <f t="shared" si="10"/>
        <v>67.06</v>
      </c>
      <c r="M54" s="229">
        <f t="shared" si="16"/>
        <v>-0.0917834774828512</v>
      </c>
      <c r="N54" s="228">
        <v>326.844</v>
      </c>
      <c r="O54" s="225">
        <v>551.911</v>
      </c>
      <c r="P54" s="224">
        <v>0.593</v>
      </c>
      <c r="Q54" s="225">
        <v>0</v>
      </c>
      <c r="R54" s="224">
        <f t="shared" si="11"/>
        <v>879.3479999999998</v>
      </c>
      <c r="S54" s="227">
        <f t="shared" si="12"/>
        <v>0.00205213784323507</v>
      </c>
      <c r="T54" s="226">
        <v>143.6</v>
      </c>
      <c r="U54" s="225">
        <v>574.046</v>
      </c>
      <c r="V54" s="224">
        <v>0</v>
      </c>
      <c r="W54" s="225">
        <v>0</v>
      </c>
      <c r="X54" s="224">
        <f t="shared" si="13"/>
        <v>717.6460000000001</v>
      </c>
      <c r="Y54" s="223">
        <f t="shared" si="14"/>
        <v>0.2253227914598559</v>
      </c>
    </row>
    <row r="55" spans="1:25" ht="19.5" customHeight="1" thickBot="1">
      <c r="A55" s="230" t="s">
        <v>259</v>
      </c>
      <c r="B55" s="228">
        <v>83.385</v>
      </c>
      <c r="C55" s="225">
        <v>88.177</v>
      </c>
      <c r="D55" s="224">
        <v>0</v>
      </c>
      <c r="E55" s="225">
        <v>0</v>
      </c>
      <c r="F55" s="224">
        <f t="shared" si="8"/>
        <v>171.562</v>
      </c>
      <c r="G55" s="227">
        <f t="shared" si="9"/>
        <v>0.0035773834101674997</v>
      </c>
      <c r="H55" s="228">
        <v>108.622</v>
      </c>
      <c r="I55" s="225">
        <v>93.26</v>
      </c>
      <c r="J55" s="224">
        <v>0</v>
      </c>
      <c r="K55" s="225">
        <v>0</v>
      </c>
      <c r="L55" s="224">
        <f t="shared" si="10"/>
        <v>201.882</v>
      </c>
      <c r="M55" s="229">
        <f t="shared" si="16"/>
        <v>-0.15018674275071575</v>
      </c>
      <c r="N55" s="228">
        <v>605.2299999999998</v>
      </c>
      <c r="O55" s="225">
        <v>568.089</v>
      </c>
      <c r="P55" s="224">
        <v>0.1</v>
      </c>
      <c r="Q55" s="225">
        <v>457.329</v>
      </c>
      <c r="R55" s="224">
        <f t="shared" si="11"/>
        <v>1630.7479999999998</v>
      </c>
      <c r="S55" s="227">
        <f t="shared" si="12"/>
        <v>0.0038056829418841058</v>
      </c>
      <c r="T55" s="226">
        <v>838.563</v>
      </c>
      <c r="U55" s="225">
        <v>599.101</v>
      </c>
      <c r="V55" s="224">
        <v>0.13</v>
      </c>
      <c r="W55" s="225">
        <v>1.4220000000000002</v>
      </c>
      <c r="X55" s="224">
        <f t="shared" si="13"/>
        <v>1439.2160000000001</v>
      </c>
      <c r="Y55" s="223">
        <f t="shared" si="14"/>
        <v>0.13308078842925575</v>
      </c>
    </row>
    <row r="56" spans="1:25" s="215" customFormat="1" ht="19.5" customHeight="1" thickBot="1">
      <c r="A56" s="222" t="s">
        <v>56</v>
      </c>
      <c r="B56" s="219">
        <v>122.01</v>
      </c>
      <c r="C56" s="218">
        <v>0.020999999999999998</v>
      </c>
      <c r="D56" s="217">
        <v>0.002</v>
      </c>
      <c r="E56" s="218">
        <v>0.002</v>
      </c>
      <c r="F56" s="217">
        <f t="shared" si="8"/>
        <v>122.035</v>
      </c>
      <c r="G56" s="220">
        <f t="shared" si="9"/>
        <v>0.0025446543200696586</v>
      </c>
      <c r="H56" s="219">
        <v>93.706</v>
      </c>
      <c r="I56" s="218">
        <v>0</v>
      </c>
      <c r="J56" s="217"/>
      <c r="K56" s="218"/>
      <c r="L56" s="217">
        <f t="shared" si="10"/>
        <v>93.706</v>
      </c>
      <c r="M56" s="221">
        <f t="shared" si="16"/>
        <v>0.3023178878620365</v>
      </c>
      <c r="N56" s="219">
        <v>798.8850000000004</v>
      </c>
      <c r="O56" s="218">
        <v>85.98199999999999</v>
      </c>
      <c r="P56" s="217">
        <v>0.792</v>
      </c>
      <c r="Q56" s="218">
        <v>65.98100000000001</v>
      </c>
      <c r="R56" s="217">
        <f t="shared" si="11"/>
        <v>951.6400000000004</v>
      </c>
      <c r="S56" s="220">
        <f t="shared" si="12"/>
        <v>0.002220845964437542</v>
      </c>
      <c r="T56" s="219">
        <v>703.5880000000001</v>
      </c>
      <c r="U56" s="218">
        <v>26.658</v>
      </c>
      <c r="V56" s="217">
        <v>0.15</v>
      </c>
      <c r="W56" s="218">
        <v>0</v>
      </c>
      <c r="X56" s="217">
        <f t="shared" si="13"/>
        <v>730.3960000000001</v>
      </c>
      <c r="Y56" s="216">
        <f t="shared" si="14"/>
        <v>0.30290965448879836</v>
      </c>
    </row>
    <row r="57" ht="15" thickTop="1">
      <c r="A57" s="116" t="s">
        <v>43</v>
      </c>
    </row>
    <row r="58" ht="14.25">
      <c r="A58" s="116" t="s">
        <v>55</v>
      </c>
    </row>
    <row r="59" ht="14.25">
      <c r="A59" s="123" t="s">
        <v>29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57:Y65536 M57:M65536 Y3 M3 M5 Y5 Y7:Y8 M7:M8">
    <cfRule type="cellIs" priority="4" dxfId="93" operator="lessThan" stopIfTrue="1">
      <formula>0</formula>
    </cfRule>
  </conditionalFormatting>
  <conditionalFormatting sqref="Y9:Y56 M9:M56">
    <cfRule type="cellIs" priority="5" dxfId="93" operator="lessThan" stopIfTrue="1">
      <formula>0</formula>
    </cfRule>
    <cfRule type="cellIs" priority="6" dxfId="95" operator="greaterThanOrEqual" stopIfTrue="1">
      <formula>0</formula>
    </cfRule>
  </conditionalFormatting>
  <conditionalFormatting sqref="Y50 M50">
    <cfRule type="cellIs" priority="2" dxfId="93" operator="lessThan" stopIfTrue="1">
      <formula>0</formula>
    </cfRule>
    <cfRule type="cellIs" priority="3" dxfId="95" operator="greaterThanOrEqual" stopIfTrue="1">
      <formula>0</formula>
    </cfRule>
  </conditionalFormatting>
  <conditionalFormatting sqref="M6 Y6">
    <cfRule type="cellIs" priority="1" dxfId="93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  <ignoredErrors>
    <ignoredError sqref="B51:W51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0"/>
  </sheetPr>
  <dimension ref="A1:Y49"/>
  <sheetViews>
    <sheetView showGridLines="0" zoomScale="80" zoomScaleNormal="80" zoomScalePageLayoutView="0" workbookViewId="0" topLeftCell="D1">
      <selection activeCell="T46" sqref="T46:W46"/>
    </sheetView>
  </sheetViews>
  <sheetFormatPr defaultColWidth="8.00390625" defaultRowHeight="15"/>
  <cols>
    <col min="1" max="1" width="20.28125" style="123" customWidth="1"/>
    <col min="2" max="2" width="8.7109375" style="123" customWidth="1"/>
    <col min="3" max="3" width="9.7109375" style="123" bestFit="1" customWidth="1"/>
    <col min="4" max="4" width="8.00390625" style="123" bestFit="1" customWidth="1"/>
    <col min="5" max="5" width="9.7109375" style="123" bestFit="1" customWidth="1"/>
    <col min="6" max="6" width="9.28125" style="123" bestFit="1" customWidth="1"/>
    <col min="7" max="7" width="11.28125" style="123" customWidth="1"/>
    <col min="8" max="8" width="9.28125" style="123" bestFit="1" customWidth="1"/>
    <col min="9" max="9" width="9.7109375" style="123" bestFit="1" customWidth="1"/>
    <col min="10" max="10" width="8.7109375" style="123" customWidth="1"/>
    <col min="11" max="11" width="9.7109375" style="123" bestFit="1" customWidth="1"/>
    <col min="12" max="12" width="9.28125" style="123" bestFit="1" customWidth="1"/>
    <col min="13" max="13" width="9.28125" style="123" customWidth="1"/>
    <col min="14" max="14" width="9.7109375" style="123" customWidth="1"/>
    <col min="15" max="15" width="10.8515625" style="123" customWidth="1"/>
    <col min="16" max="16" width="9.7109375" style="123" customWidth="1"/>
    <col min="17" max="17" width="10.140625" style="123" customWidth="1"/>
    <col min="18" max="18" width="10.7109375" style="123" customWidth="1"/>
    <col min="19" max="19" width="11.00390625" style="123" customWidth="1"/>
    <col min="20" max="24" width="10.28125" style="123" customWidth="1"/>
    <col min="25" max="25" width="8.7109375" style="123" bestFit="1" customWidth="1"/>
    <col min="26" max="16384" width="8.00390625" style="123" customWidth="1"/>
  </cols>
  <sheetData>
    <row r="1" spans="24:25" ht="18.75" thickBot="1">
      <c r="X1" s="581" t="s">
        <v>28</v>
      </c>
      <c r="Y1" s="582"/>
    </row>
    <row r="2" ht="5.25" customHeight="1" thickBot="1"/>
    <row r="3" spans="1:25" ht="24" customHeight="1" thickTop="1">
      <c r="A3" s="639" t="s">
        <v>72</v>
      </c>
      <c r="B3" s="640"/>
      <c r="C3" s="640"/>
      <c r="D3" s="640"/>
      <c r="E3" s="640"/>
      <c r="F3" s="640"/>
      <c r="G3" s="640"/>
      <c r="H3" s="640"/>
      <c r="I3" s="640"/>
      <c r="J3" s="640"/>
      <c r="K3" s="640"/>
      <c r="L3" s="640"/>
      <c r="M3" s="640"/>
      <c r="N3" s="640"/>
      <c r="O3" s="640"/>
      <c r="P3" s="640"/>
      <c r="Q3" s="640"/>
      <c r="R3" s="640"/>
      <c r="S3" s="640"/>
      <c r="T3" s="640"/>
      <c r="U3" s="640"/>
      <c r="V3" s="640"/>
      <c r="W3" s="640"/>
      <c r="X3" s="640"/>
      <c r="Y3" s="641"/>
    </row>
    <row r="4" spans="1:25" ht="21" customHeight="1" thickBot="1">
      <c r="A4" s="650" t="s">
        <v>45</v>
      </c>
      <c r="B4" s="651"/>
      <c r="C4" s="651"/>
      <c r="D4" s="651"/>
      <c r="E4" s="651"/>
      <c r="F4" s="651"/>
      <c r="G4" s="651"/>
      <c r="H4" s="651"/>
      <c r="I4" s="651"/>
      <c r="J4" s="651"/>
      <c r="K4" s="651"/>
      <c r="L4" s="651"/>
      <c r="M4" s="651"/>
      <c r="N4" s="651"/>
      <c r="O4" s="651"/>
      <c r="P4" s="651"/>
      <c r="Q4" s="651"/>
      <c r="R4" s="651"/>
      <c r="S4" s="651"/>
      <c r="T4" s="651"/>
      <c r="U4" s="651"/>
      <c r="V4" s="651"/>
      <c r="W4" s="651"/>
      <c r="X4" s="651"/>
      <c r="Y4" s="652"/>
    </row>
    <row r="5" spans="1:25" s="265" customFormat="1" ht="18" customHeight="1" thickBot="1" thickTop="1">
      <c r="A5" s="586" t="s">
        <v>71</v>
      </c>
      <c r="B5" s="656" t="s">
        <v>36</v>
      </c>
      <c r="C5" s="657"/>
      <c r="D5" s="657"/>
      <c r="E5" s="657"/>
      <c r="F5" s="657"/>
      <c r="G5" s="657"/>
      <c r="H5" s="657"/>
      <c r="I5" s="657"/>
      <c r="J5" s="658"/>
      <c r="K5" s="658"/>
      <c r="L5" s="658"/>
      <c r="M5" s="659"/>
      <c r="N5" s="656" t="s">
        <v>35</v>
      </c>
      <c r="O5" s="657"/>
      <c r="P5" s="657"/>
      <c r="Q5" s="657"/>
      <c r="R5" s="657"/>
      <c r="S5" s="657"/>
      <c r="T5" s="657"/>
      <c r="U5" s="657"/>
      <c r="V5" s="657"/>
      <c r="W5" s="657"/>
      <c r="X5" s="657"/>
      <c r="Y5" s="660"/>
    </row>
    <row r="6" spans="1:25" s="163" customFormat="1" ht="26.25" customHeight="1" thickBot="1">
      <c r="A6" s="587"/>
      <c r="B6" s="645" t="s">
        <v>154</v>
      </c>
      <c r="C6" s="646"/>
      <c r="D6" s="646"/>
      <c r="E6" s="646"/>
      <c r="F6" s="646"/>
      <c r="G6" s="642" t="s">
        <v>34</v>
      </c>
      <c r="H6" s="645" t="s">
        <v>155</v>
      </c>
      <c r="I6" s="646"/>
      <c r="J6" s="646"/>
      <c r="K6" s="646"/>
      <c r="L6" s="646"/>
      <c r="M6" s="653" t="s">
        <v>33</v>
      </c>
      <c r="N6" s="645" t="s">
        <v>156</v>
      </c>
      <c r="O6" s="646"/>
      <c r="P6" s="646"/>
      <c r="Q6" s="646"/>
      <c r="R6" s="646"/>
      <c r="S6" s="642" t="s">
        <v>34</v>
      </c>
      <c r="T6" s="645" t="s">
        <v>157</v>
      </c>
      <c r="U6" s="646"/>
      <c r="V6" s="646"/>
      <c r="W6" s="646"/>
      <c r="X6" s="646"/>
      <c r="Y6" s="647" t="s">
        <v>33</v>
      </c>
    </row>
    <row r="7" spans="1:25" s="163" customFormat="1" ht="26.25" customHeight="1">
      <c r="A7" s="588"/>
      <c r="B7" s="580" t="s">
        <v>22</v>
      </c>
      <c r="C7" s="576"/>
      <c r="D7" s="575" t="s">
        <v>21</v>
      </c>
      <c r="E7" s="576"/>
      <c r="F7" s="665" t="s">
        <v>17</v>
      </c>
      <c r="G7" s="643"/>
      <c r="H7" s="580" t="s">
        <v>22</v>
      </c>
      <c r="I7" s="576"/>
      <c r="J7" s="575" t="s">
        <v>21</v>
      </c>
      <c r="K7" s="576"/>
      <c r="L7" s="665" t="s">
        <v>17</v>
      </c>
      <c r="M7" s="654"/>
      <c r="N7" s="580" t="s">
        <v>22</v>
      </c>
      <c r="O7" s="576"/>
      <c r="P7" s="575" t="s">
        <v>21</v>
      </c>
      <c r="Q7" s="576"/>
      <c r="R7" s="665" t="s">
        <v>17</v>
      </c>
      <c r="S7" s="643"/>
      <c r="T7" s="580" t="s">
        <v>22</v>
      </c>
      <c r="U7" s="576"/>
      <c r="V7" s="575" t="s">
        <v>21</v>
      </c>
      <c r="W7" s="576"/>
      <c r="X7" s="665" t="s">
        <v>17</v>
      </c>
      <c r="Y7" s="648"/>
    </row>
    <row r="8" spans="1:25" s="261" customFormat="1" ht="15.75" customHeight="1" thickBot="1">
      <c r="A8" s="589"/>
      <c r="B8" s="264" t="s">
        <v>31</v>
      </c>
      <c r="C8" s="262" t="s">
        <v>30</v>
      </c>
      <c r="D8" s="263" t="s">
        <v>31</v>
      </c>
      <c r="E8" s="262" t="s">
        <v>30</v>
      </c>
      <c r="F8" s="638"/>
      <c r="G8" s="644"/>
      <c r="H8" s="264" t="s">
        <v>31</v>
      </c>
      <c r="I8" s="262" t="s">
        <v>30</v>
      </c>
      <c r="J8" s="263" t="s">
        <v>31</v>
      </c>
      <c r="K8" s="262" t="s">
        <v>30</v>
      </c>
      <c r="L8" s="638"/>
      <c r="M8" s="655"/>
      <c r="N8" s="264" t="s">
        <v>31</v>
      </c>
      <c r="O8" s="262" t="s">
        <v>30</v>
      </c>
      <c r="P8" s="263" t="s">
        <v>31</v>
      </c>
      <c r="Q8" s="262" t="s">
        <v>30</v>
      </c>
      <c r="R8" s="638"/>
      <c r="S8" s="644"/>
      <c r="T8" s="264" t="s">
        <v>31</v>
      </c>
      <c r="U8" s="262" t="s">
        <v>30</v>
      </c>
      <c r="V8" s="263" t="s">
        <v>31</v>
      </c>
      <c r="W8" s="262" t="s">
        <v>30</v>
      </c>
      <c r="X8" s="638"/>
      <c r="Y8" s="649"/>
    </row>
    <row r="9" spans="1:25" s="152" customFormat="1" ht="18" customHeight="1" thickBot="1" thickTop="1">
      <c r="A9" s="324" t="s">
        <v>24</v>
      </c>
      <c r="B9" s="316">
        <f>B10+B14+B25+B34+B41+B46</f>
        <v>26812.66</v>
      </c>
      <c r="C9" s="315">
        <f>C10+C14+C25+C34+C41+C46</f>
        <v>17190.136</v>
      </c>
      <c r="D9" s="314">
        <f>D10+D14+D25+D34+D41+D46</f>
        <v>3099.7039999999997</v>
      </c>
      <c r="E9" s="315">
        <f>E10+E14+E25+E34+E41+E46</f>
        <v>854.8979999999999</v>
      </c>
      <c r="F9" s="314">
        <f>SUM(B9:E9)</f>
        <v>47957.398</v>
      </c>
      <c r="G9" s="317">
        <f>F9/$F$9</f>
        <v>1</v>
      </c>
      <c r="H9" s="316">
        <f>H10+H14+H25+H34+H41+H46</f>
        <v>24812.35</v>
      </c>
      <c r="I9" s="315">
        <f>I10+I14+I25+I34+I41+I46</f>
        <v>15647.332</v>
      </c>
      <c r="J9" s="314">
        <f>J10+J14+J25+J34+J41+J46</f>
        <v>2924.315000000001</v>
      </c>
      <c r="K9" s="315">
        <f>K10+K14+K25+K34+K41+K46</f>
        <v>2255.831</v>
      </c>
      <c r="L9" s="314">
        <f>SUM(H9:K9)</f>
        <v>45639.828</v>
      </c>
      <c r="M9" s="441">
        <f>IF(ISERROR(F9/L9-1),"         /0",(F9/L9-1))</f>
        <v>0.05077955157937941</v>
      </c>
      <c r="N9" s="316">
        <f>N10+N14+N25+N34+N41+N46</f>
        <v>244576.6449999999</v>
      </c>
      <c r="O9" s="315">
        <f>O10+O14+O25+O34+O41+O46</f>
        <v>138658.05499999996</v>
      </c>
      <c r="P9" s="314">
        <f>P10+P14+P25+P34+P41+P46</f>
        <v>31063.835</v>
      </c>
      <c r="Q9" s="315">
        <f>Q10+Q14+Q25+Q34+Q41+Q46</f>
        <v>14204.844000000003</v>
      </c>
      <c r="R9" s="314">
        <f>SUM(N9:Q9)</f>
        <v>428503.37899999984</v>
      </c>
      <c r="S9" s="317">
        <f>R9/$R$9</f>
        <v>1</v>
      </c>
      <c r="T9" s="316">
        <f>T10+T14+T25+T34+T41+T46</f>
        <v>232868.1649999999</v>
      </c>
      <c r="U9" s="315">
        <f>U10+U14+U25+U34+U41+U46</f>
        <v>137599.935</v>
      </c>
      <c r="V9" s="314">
        <f>V10+V14+V25+V34+V41+V46</f>
        <v>26851.274000000005</v>
      </c>
      <c r="W9" s="315">
        <f>W10+W14+W25+W34+W41+W46</f>
        <v>17852.281000000003</v>
      </c>
      <c r="X9" s="314">
        <f>SUM(T9:W9)</f>
        <v>415171.65499999985</v>
      </c>
      <c r="Y9" s="313">
        <f>IF(ISERROR(R9/X9-1),"         /0",(R9/X9-1))</f>
        <v>0.03211135403740406</v>
      </c>
    </row>
    <row r="10" spans="1:25" s="278" customFormat="1" ht="19.5" customHeight="1" thickTop="1">
      <c r="A10" s="287" t="s">
        <v>61</v>
      </c>
      <c r="B10" s="284">
        <f>SUM(B11:B13)</f>
        <v>16891.294</v>
      </c>
      <c r="C10" s="283">
        <f>SUM(C11:C13)</f>
        <v>9308.067</v>
      </c>
      <c r="D10" s="282">
        <f>SUM(D11:D13)</f>
        <v>3094.4809999999998</v>
      </c>
      <c r="E10" s="281">
        <f>SUM(E11:E13)</f>
        <v>600.394</v>
      </c>
      <c r="F10" s="282">
        <f aca="true" t="shared" si="0" ref="F10:F46">SUM(B10:E10)</f>
        <v>29894.236</v>
      </c>
      <c r="G10" s="285">
        <f aca="true" t="shared" si="1" ref="G10:G46">F10/$F$9</f>
        <v>0.6233498322823936</v>
      </c>
      <c r="H10" s="284">
        <f>SUM(H11:H13)</f>
        <v>15716.789</v>
      </c>
      <c r="I10" s="283">
        <f>SUM(I11:I13)</f>
        <v>7978.147</v>
      </c>
      <c r="J10" s="282">
        <f>SUM(J11:J13)</f>
        <v>2712.4990000000007</v>
      </c>
      <c r="K10" s="281">
        <f>SUM(K11:K13)</f>
        <v>1323.0320000000002</v>
      </c>
      <c r="L10" s="282">
        <f aca="true" t="shared" si="2" ref="L10:L46">SUM(H10:K10)</f>
        <v>27730.467</v>
      </c>
      <c r="M10" s="286">
        <f aca="true" t="shared" si="3" ref="M10:M23">IF(ISERROR(F10/L10-1),"         /0",(F10/L10-1))</f>
        <v>0.07802858134340118</v>
      </c>
      <c r="N10" s="284">
        <f>SUM(N11:N13)</f>
        <v>162962.47099999987</v>
      </c>
      <c r="O10" s="283">
        <f>SUM(O11:O13)</f>
        <v>73317.66299999997</v>
      </c>
      <c r="P10" s="282">
        <f>SUM(P11:P13)</f>
        <v>29623.413</v>
      </c>
      <c r="Q10" s="281">
        <f>SUM(Q11:Q13)</f>
        <v>8777.296000000002</v>
      </c>
      <c r="R10" s="282">
        <f aca="true" t="shared" si="4" ref="R10:R46">SUM(N10:Q10)</f>
        <v>274680.8429999999</v>
      </c>
      <c r="S10" s="285">
        <f aca="true" t="shared" si="5" ref="S10:S46">R10/$R$9</f>
        <v>0.6410237502467863</v>
      </c>
      <c r="T10" s="284">
        <f>SUM(T11:T13)</f>
        <v>155867.7569999999</v>
      </c>
      <c r="U10" s="283">
        <f>SUM(U11:U13)</f>
        <v>68586.31299999998</v>
      </c>
      <c r="V10" s="282">
        <f>SUM(V11:V13)</f>
        <v>23720.116</v>
      </c>
      <c r="W10" s="281">
        <f>SUM(W11:W13)</f>
        <v>11232.281000000003</v>
      </c>
      <c r="X10" s="282">
        <f aca="true" t="shared" si="6" ref="X10:X42">SUM(T10:W10)</f>
        <v>259406.4669999999</v>
      </c>
      <c r="Y10" s="279">
        <f aca="true" t="shared" si="7" ref="Y10:Y46">IF(ISERROR(R10/X10-1),"         /0",IF(R10/X10&gt;5,"  *  ",(R10/X10-1)))</f>
        <v>0.05888201700075579</v>
      </c>
    </row>
    <row r="11" spans="1:25" ht="19.5" customHeight="1">
      <c r="A11" s="230" t="s">
        <v>321</v>
      </c>
      <c r="B11" s="228">
        <v>16510.796000000002</v>
      </c>
      <c r="C11" s="225">
        <v>9219.047999999999</v>
      </c>
      <c r="D11" s="224">
        <v>3094.4809999999998</v>
      </c>
      <c r="E11" s="276">
        <v>600.394</v>
      </c>
      <c r="F11" s="224">
        <f t="shared" si="0"/>
        <v>29424.719</v>
      </c>
      <c r="G11" s="227">
        <f t="shared" si="1"/>
        <v>0.6135595388223523</v>
      </c>
      <c r="H11" s="228">
        <v>15353.392000000002</v>
      </c>
      <c r="I11" s="225">
        <v>7428.820000000001</v>
      </c>
      <c r="J11" s="224">
        <v>2656.7480000000005</v>
      </c>
      <c r="K11" s="276">
        <v>1323.0320000000002</v>
      </c>
      <c r="L11" s="224">
        <f t="shared" si="2"/>
        <v>26761.992000000002</v>
      </c>
      <c r="M11" s="229">
        <f t="shared" si="3"/>
        <v>0.09949659203246153</v>
      </c>
      <c r="N11" s="228">
        <v>159269.75299999985</v>
      </c>
      <c r="O11" s="225">
        <v>72289.43399999996</v>
      </c>
      <c r="P11" s="224">
        <v>29623.413</v>
      </c>
      <c r="Q11" s="276">
        <v>8777.296000000002</v>
      </c>
      <c r="R11" s="224">
        <f t="shared" si="4"/>
        <v>269959.89599999983</v>
      </c>
      <c r="S11" s="227">
        <f t="shared" si="5"/>
        <v>0.6300064578953996</v>
      </c>
      <c r="T11" s="228">
        <v>152964.62799999988</v>
      </c>
      <c r="U11" s="225">
        <v>63994.849999999984</v>
      </c>
      <c r="V11" s="224">
        <v>23061.767000000003</v>
      </c>
      <c r="W11" s="276">
        <v>11184.255000000003</v>
      </c>
      <c r="X11" s="224">
        <f t="shared" si="6"/>
        <v>251205.49999999985</v>
      </c>
      <c r="Y11" s="223">
        <f t="shared" si="7"/>
        <v>0.07465758512452947</v>
      </c>
    </row>
    <row r="12" spans="1:25" ht="19.5" customHeight="1">
      <c r="A12" s="230" t="s">
        <v>323</v>
      </c>
      <c r="B12" s="228">
        <v>256.27099999999996</v>
      </c>
      <c r="C12" s="225">
        <v>0.206</v>
      </c>
      <c r="D12" s="224">
        <v>0</v>
      </c>
      <c r="E12" s="276">
        <v>0</v>
      </c>
      <c r="F12" s="224">
        <f t="shared" si="0"/>
        <v>256.477</v>
      </c>
      <c r="G12" s="227">
        <f t="shared" si="1"/>
        <v>0.005348017421629088</v>
      </c>
      <c r="H12" s="228">
        <v>223.999</v>
      </c>
      <c r="I12" s="225">
        <v>407.083</v>
      </c>
      <c r="J12" s="224">
        <v>55.751</v>
      </c>
      <c r="K12" s="276"/>
      <c r="L12" s="224">
        <f t="shared" si="2"/>
        <v>686.833</v>
      </c>
      <c r="M12" s="229">
        <f t="shared" si="3"/>
        <v>-0.6265802604126476</v>
      </c>
      <c r="N12" s="228">
        <v>2319.439</v>
      </c>
      <c r="O12" s="225">
        <v>8.659999999999998</v>
      </c>
      <c r="P12" s="224">
        <v>0</v>
      </c>
      <c r="Q12" s="276">
        <v>0</v>
      </c>
      <c r="R12" s="224">
        <f t="shared" si="4"/>
        <v>2328.0989999999997</v>
      </c>
      <c r="S12" s="227">
        <f t="shared" si="5"/>
        <v>0.005433093679291618</v>
      </c>
      <c r="T12" s="228">
        <v>1663.0449999999998</v>
      </c>
      <c r="U12" s="225">
        <v>3546.6259999999997</v>
      </c>
      <c r="V12" s="224">
        <v>658.304</v>
      </c>
      <c r="W12" s="276"/>
      <c r="X12" s="224">
        <f t="shared" si="6"/>
        <v>5867.974999999999</v>
      </c>
      <c r="Y12" s="223">
        <f t="shared" si="7"/>
        <v>-0.6032534221771566</v>
      </c>
    </row>
    <row r="13" spans="1:25" ht="19.5" customHeight="1" thickBot="1">
      <c r="A13" s="253" t="s">
        <v>322</v>
      </c>
      <c r="B13" s="250">
        <v>124.22699999999999</v>
      </c>
      <c r="C13" s="249">
        <v>88.813</v>
      </c>
      <c r="D13" s="248">
        <v>0</v>
      </c>
      <c r="E13" s="292">
        <v>0</v>
      </c>
      <c r="F13" s="248">
        <f t="shared" si="0"/>
        <v>213.04</v>
      </c>
      <c r="G13" s="251">
        <f t="shared" si="1"/>
        <v>0.004442276038412259</v>
      </c>
      <c r="H13" s="250">
        <v>139.398</v>
      </c>
      <c r="I13" s="249">
        <v>142.24399999999997</v>
      </c>
      <c r="J13" s="248"/>
      <c r="K13" s="292"/>
      <c r="L13" s="248">
        <f t="shared" si="2"/>
        <v>281.64199999999994</v>
      </c>
      <c r="M13" s="252">
        <f t="shared" si="3"/>
        <v>-0.24357872760454746</v>
      </c>
      <c r="N13" s="250">
        <v>1373.2789999999998</v>
      </c>
      <c r="O13" s="249">
        <v>1019.569</v>
      </c>
      <c r="P13" s="248"/>
      <c r="Q13" s="292"/>
      <c r="R13" s="248">
        <f t="shared" si="4"/>
        <v>2392.848</v>
      </c>
      <c r="S13" s="251">
        <f t="shared" si="5"/>
        <v>0.005584198672094954</v>
      </c>
      <c r="T13" s="250">
        <v>1240.0839999999998</v>
      </c>
      <c r="U13" s="249">
        <v>1044.837</v>
      </c>
      <c r="V13" s="248">
        <v>0.045</v>
      </c>
      <c r="W13" s="292">
        <v>48.026</v>
      </c>
      <c r="X13" s="248">
        <f t="shared" si="6"/>
        <v>2332.9919999999997</v>
      </c>
      <c r="Y13" s="247">
        <f t="shared" si="7"/>
        <v>0.025656324582338907</v>
      </c>
    </row>
    <row r="14" spans="1:25" s="278" customFormat="1" ht="19.5" customHeight="1">
      <c r="A14" s="287" t="s">
        <v>60</v>
      </c>
      <c r="B14" s="284">
        <f>SUM(B15:B24)</f>
        <v>4215.873</v>
      </c>
      <c r="C14" s="283">
        <f>SUM(C15:C24)</f>
        <v>3881.8830000000003</v>
      </c>
      <c r="D14" s="282">
        <f>SUM(D15:D24)</f>
        <v>5.221</v>
      </c>
      <c r="E14" s="281">
        <f>SUM(E15:E24)</f>
        <v>198.434</v>
      </c>
      <c r="F14" s="282">
        <f t="shared" si="0"/>
        <v>8301.410999999998</v>
      </c>
      <c r="G14" s="285">
        <f t="shared" si="1"/>
        <v>0.1730996956924143</v>
      </c>
      <c r="H14" s="284">
        <f>SUM(H15:H24)</f>
        <v>4049.4590000000003</v>
      </c>
      <c r="I14" s="283">
        <f>SUM(I15:I24)</f>
        <v>4281.755</v>
      </c>
      <c r="J14" s="282">
        <f>SUM(J15:J24)</f>
        <v>60.856</v>
      </c>
      <c r="K14" s="281">
        <f>SUM(K15:K24)</f>
        <v>454.524</v>
      </c>
      <c r="L14" s="282">
        <f t="shared" si="2"/>
        <v>8846.594</v>
      </c>
      <c r="M14" s="286">
        <f t="shared" si="3"/>
        <v>-0.06162631629754922</v>
      </c>
      <c r="N14" s="284">
        <f>SUM(N15:N24)</f>
        <v>33970.082</v>
      </c>
      <c r="O14" s="283">
        <f>SUM(O15:O24)</f>
        <v>34179.964</v>
      </c>
      <c r="P14" s="282">
        <f>SUM(P15:P24)</f>
        <v>979.9570000000001</v>
      </c>
      <c r="Q14" s="281">
        <f>SUM(Q15:Q24)</f>
        <v>3454.5370000000007</v>
      </c>
      <c r="R14" s="282">
        <f t="shared" si="4"/>
        <v>72584.54</v>
      </c>
      <c r="S14" s="285">
        <f t="shared" si="5"/>
        <v>0.16939082293677787</v>
      </c>
      <c r="T14" s="284">
        <f>SUM(T15:T24)</f>
        <v>33282.496</v>
      </c>
      <c r="U14" s="283">
        <f>SUM(U15:U24)</f>
        <v>37580.69500000001</v>
      </c>
      <c r="V14" s="282">
        <f>SUM(V15:V24)</f>
        <v>972.363</v>
      </c>
      <c r="W14" s="281">
        <f>SUM(W15:W24)</f>
        <v>4622.789</v>
      </c>
      <c r="X14" s="282">
        <f t="shared" si="6"/>
        <v>76458.34300000001</v>
      </c>
      <c r="Y14" s="279">
        <f t="shared" si="7"/>
        <v>-0.05066553691858078</v>
      </c>
    </row>
    <row r="15" spans="1:25" ht="19.5" customHeight="1">
      <c r="A15" s="245" t="s">
        <v>325</v>
      </c>
      <c r="B15" s="242">
        <v>1190.466</v>
      </c>
      <c r="C15" s="240">
        <v>898.457</v>
      </c>
      <c r="D15" s="241">
        <v>4.921</v>
      </c>
      <c r="E15" s="288">
        <v>0</v>
      </c>
      <c r="F15" s="224">
        <f t="shared" si="0"/>
        <v>2093.8439999999996</v>
      </c>
      <c r="G15" s="227">
        <f t="shared" si="1"/>
        <v>0.043660500513393145</v>
      </c>
      <c r="H15" s="228">
        <v>1000.113</v>
      </c>
      <c r="I15" s="240">
        <v>1211.4740000000002</v>
      </c>
      <c r="J15" s="241">
        <v>19.156</v>
      </c>
      <c r="K15" s="240">
        <v>0</v>
      </c>
      <c r="L15" s="224">
        <f t="shared" si="2"/>
        <v>2230.7430000000004</v>
      </c>
      <c r="M15" s="244">
        <f t="shared" si="3"/>
        <v>-0.06136923885898138</v>
      </c>
      <c r="N15" s="242">
        <v>8891.001</v>
      </c>
      <c r="O15" s="240">
        <v>8215.494999999999</v>
      </c>
      <c r="P15" s="241">
        <v>605.879</v>
      </c>
      <c r="Q15" s="240">
        <v>212.30300000000003</v>
      </c>
      <c r="R15" s="241">
        <f t="shared" si="4"/>
        <v>17924.678</v>
      </c>
      <c r="S15" s="243">
        <f t="shared" si="5"/>
        <v>0.04183089067309317</v>
      </c>
      <c r="T15" s="246">
        <v>7226.772</v>
      </c>
      <c r="U15" s="240">
        <v>11897.633</v>
      </c>
      <c r="V15" s="241">
        <v>587.5219999999999</v>
      </c>
      <c r="W15" s="288">
        <v>575.5780000000001</v>
      </c>
      <c r="X15" s="241">
        <f t="shared" si="6"/>
        <v>20287.505</v>
      </c>
      <c r="Y15" s="239">
        <f t="shared" si="7"/>
        <v>-0.11646710623115075</v>
      </c>
    </row>
    <row r="16" spans="1:25" ht="19.5" customHeight="1">
      <c r="A16" s="245" t="s">
        <v>326</v>
      </c>
      <c r="B16" s="242">
        <v>532.293</v>
      </c>
      <c r="C16" s="240">
        <v>1009.9479999999999</v>
      </c>
      <c r="D16" s="241">
        <v>0</v>
      </c>
      <c r="E16" s="288">
        <v>0</v>
      </c>
      <c r="F16" s="241">
        <f t="shared" si="0"/>
        <v>1542.241</v>
      </c>
      <c r="G16" s="243">
        <f t="shared" si="1"/>
        <v>0.03215856289784529</v>
      </c>
      <c r="H16" s="242">
        <v>560.5640000000001</v>
      </c>
      <c r="I16" s="240">
        <v>663.81</v>
      </c>
      <c r="J16" s="241">
        <v>0</v>
      </c>
      <c r="K16" s="240">
        <v>0.425</v>
      </c>
      <c r="L16" s="241">
        <f t="shared" si="2"/>
        <v>1224.799</v>
      </c>
      <c r="M16" s="244">
        <f t="shared" si="3"/>
        <v>0.259178853019965</v>
      </c>
      <c r="N16" s="242">
        <v>2186.415</v>
      </c>
      <c r="O16" s="240">
        <v>4885.833999999999</v>
      </c>
      <c r="P16" s="241">
        <v>0</v>
      </c>
      <c r="Q16" s="240">
        <v>4.8149999999999995</v>
      </c>
      <c r="R16" s="241">
        <f t="shared" si="4"/>
        <v>7077.0639999999985</v>
      </c>
      <c r="S16" s="243">
        <f t="shared" si="5"/>
        <v>0.016515771746107983</v>
      </c>
      <c r="T16" s="246">
        <v>5380.471</v>
      </c>
      <c r="U16" s="240">
        <v>6094.546</v>
      </c>
      <c r="V16" s="241">
        <v>0.065</v>
      </c>
      <c r="W16" s="240">
        <v>106.80399999999999</v>
      </c>
      <c r="X16" s="241">
        <f t="shared" si="6"/>
        <v>11581.886</v>
      </c>
      <c r="Y16" s="239">
        <f t="shared" si="7"/>
        <v>-0.38895409607727116</v>
      </c>
    </row>
    <row r="17" spans="1:25" ht="19.5" customHeight="1">
      <c r="A17" s="245" t="s">
        <v>324</v>
      </c>
      <c r="B17" s="242">
        <v>873.7100000000002</v>
      </c>
      <c r="C17" s="240">
        <v>375.858</v>
      </c>
      <c r="D17" s="241">
        <v>0</v>
      </c>
      <c r="E17" s="288">
        <v>0</v>
      </c>
      <c r="F17" s="241">
        <f>SUM(B17:E17)</f>
        <v>1249.5680000000002</v>
      </c>
      <c r="G17" s="243">
        <f>F17/$F$9</f>
        <v>0.026055792267962497</v>
      </c>
      <c r="H17" s="242">
        <v>868.48</v>
      </c>
      <c r="I17" s="240">
        <v>369.323</v>
      </c>
      <c r="J17" s="241">
        <v>0</v>
      </c>
      <c r="K17" s="240">
        <v>0.14</v>
      </c>
      <c r="L17" s="241">
        <f>SUM(H17:K17)</f>
        <v>1237.943</v>
      </c>
      <c r="M17" s="244">
        <f>IF(ISERROR(F17/L17-1),"         /0",(F17/L17-1))</f>
        <v>0.009390577756811291</v>
      </c>
      <c r="N17" s="242">
        <v>7745.302999999997</v>
      </c>
      <c r="O17" s="240">
        <v>5205.738</v>
      </c>
      <c r="P17" s="241">
        <v>0.53</v>
      </c>
      <c r="Q17" s="240">
        <v>150.607</v>
      </c>
      <c r="R17" s="241">
        <f>SUM(N17:Q17)</f>
        <v>13102.177999999998</v>
      </c>
      <c r="S17" s="243">
        <f>R17/$R$9</f>
        <v>0.030576603691146162</v>
      </c>
      <c r="T17" s="246">
        <v>7344.951000000001</v>
      </c>
      <c r="U17" s="240">
        <v>4608.595</v>
      </c>
      <c r="V17" s="241">
        <v>45.230999999999995</v>
      </c>
      <c r="W17" s="240">
        <v>182.146</v>
      </c>
      <c r="X17" s="241">
        <f>SUM(T17:W17)</f>
        <v>12180.923000000003</v>
      </c>
      <c r="Y17" s="239">
        <f>IF(ISERROR(R17/X17-1),"         /0",IF(R17/X17&gt;5,"  *  ",(R17/X17-1)))</f>
        <v>0.07563096819510284</v>
      </c>
    </row>
    <row r="18" spans="1:25" ht="19.5" customHeight="1">
      <c r="A18" s="245" t="s">
        <v>327</v>
      </c>
      <c r="B18" s="242">
        <v>293.345</v>
      </c>
      <c r="C18" s="240">
        <v>925.809</v>
      </c>
      <c r="D18" s="241">
        <v>0</v>
      </c>
      <c r="E18" s="288">
        <v>0</v>
      </c>
      <c r="F18" s="241">
        <f t="shared" si="0"/>
        <v>1219.154</v>
      </c>
      <c r="G18" s="243">
        <f t="shared" si="1"/>
        <v>0.02542160439980501</v>
      </c>
      <c r="H18" s="242">
        <v>398.885</v>
      </c>
      <c r="I18" s="240">
        <v>1010.903</v>
      </c>
      <c r="J18" s="241">
        <v>0</v>
      </c>
      <c r="K18" s="240">
        <v>81.356</v>
      </c>
      <c r="L18" s="241">
        <f t="shared" si="2"/>
        <v>1491.144</v>
      </c>
      <c r="M18" s="244">
        <f t="shared" si="3"/>
        <v>-0.18240357738756285</v>
      </c>
      <c r="N18" s="242">
        <v>4129.152</v>
      </c>
      <c r="O18" s="240">
        <v>9448.022999999997</v>
      </c>
      <c r="P18" s="241">
        <v>122.275</v>
      </c>
      <c r="Q18" s="240">
        <v>247.50500000000002</v>
      </c>
      <c r="R18" s="241">
        <f t="shared" si="4"/>
        <v>13946.954999999996</v>
      </c>
      <c r="S18" s="243">
        <f t="shared" si="5"/>
        <v>0.032548063057397734</v>
      </c>
      <c r="T18" s="246">
        <v>3257.2039999999993</v>
      </c>
      <c r="U18" s="240">
        <v>7775.333000000001</v>
      </c>
      <c r="V18" s="241">
        <v>0.15</v>
      </c>
      <c r="W18" s="240">
        <v>501.1179999999999</v>
      </c>
      <c r="X18" s="241">
        <f t="shared" si="6"/>
        <v>11533.805</v>
      </c>
      <c r="Y18" s="239">
        <f t="shared" si="7"/>
        <v>0.20922410254031476</v>
      </c>
    </row>
    <row r="19" spans="1:25" ht="19.5" customHeight="1">
      <c r="A19" s="245" t="s">
        <v>328</v>
      </c>
      <c r="B19" s="242">
        <v>658.4019999999999</v>
      </c>
      <c r="C19" s="240">
        <v>356.92100000000005</v>
      </c>
      <c r="D19" s="241">
        <v>0.30000000000000004</v>
      </c>
      <c r="E19" s="288">
        <v>198.434</v>
      </c>
      <c r="F19" s="241">
        <f>SUM(B19:E19)</f>
        <v>1214.057</v>
      </c>
      <c r="G19" s="243">
        <f>F19/$F$9</f>
        <v>0.025315322570252874</v>
      </c>
      <c r="H19" s="242">
        <v>661.332</v>
      </c>
      <c r="I19" s="240">
        <v>458.509</v>
      </c>
      <c r="J19" s="241">
        <v>41.7</v>
      </c>
      <c r="K19" s="240">
        <v>372.603</v>
      </c>
      <c r="L19" s="241">
        <f>SUM(H19:K19)</f>
        <v>1534.144</v>
      </c>
      <c r="M19" s="244">
        <f>IF(ISERROR(F19/L19-1),"         /0",(F19/L19-1))</f>
        <v>-0.20864208314213006</v>
      </c>
      <c r="N19" s="242">
        <v>4698.509</v>
      </c>
      <c r="O19" s="240">
        <v>3470.773000000001</v>
      </c>
      <c r="P19" s="241">
        <v>250.83300000000003</v>
      </c>
      <c r="Q19" s="240">
        <v>2777.2820000000006</v>
      </c>
      <c r="R19" s="241">
        <f>SUM(N19:Q19)</f>
        <v>11197.397000000003</v>
      </c>
      <c r="S19" s="243">
        <f>R19/$R$9</f>
        <v>0.026131408872740784</v>
      </c>
      <c r="T19" s="246">
        <v>5848.738000000001</v>
      </c>
      <c r="U19" s="240">
        <v>2297.897</v>
      </c>
      <c r="V19" s="241">
        <v>339.39500000000004</v>
      </c>
      <c r="W19" s="240">
        <v>3149.361</v>
      </c>
      <c r="X19" s="241">
        <f>SUM(T19:W19)</f>
        <v>11635.391</v>
      </c>
      <c r="Y19" s="239">
        <f>IF(ISERROR(R19/X19-1),"         /0",IF(R19/X19&gt;5,"  *  ",(R19/X19-1)))</f>
        <v>-0.03764325582182815</v>
      </c>
    </row>
    <row r="20" spans="1:25" ht="19.5" customHeight="1">
      <c r="A20" s="245" t="s">
        <v>332</v>
      </c>
      <c r="B20" s="242">
        <v>484.511</v>
      </c>
      <c r="C20" s="240">
        <v>0</v>
      </c>
      <c r="D20" s="241">
        <v>0</v>
      </c>
      <c r="E20" s="288">
        <v>0</v>
      </c>
      <c r="F20" s="241">
        <f t="shared" si="0"/>
        <v>484.511</v>
      </c>
      <c r="G20" s="243">
        <f t="shared" si="1"/>
        <v>0.010102945952155286</v>
      </c>
      <c r="H20" s="242">
        <v>300.358</v>
      </c>
      <c r="I20" s="240">
        <v>0</v>
      </c>
      <c r="J20" s="241"/>
      <c r="K20" s="240"/>
      <c r="L20" s="241">
        <f t="shared" si="2"/>
        <v>300.358</v>
      </c>
      <c r="M20" s="244">
        <f t="shared" si="3"/>
        <v>0.6131116867205135</v>
      </c>
      <c r="N20" s="242">
        <v>4666.698</v>
      </c>
      <c r="O20" s="240">
        <v>44.752</v>
      </c>
      <c r="P20" s="241">
        <v>0.32</v>
      </c>
      <c r="Q20" s="240">
        <v>0.2</v>
      </c>
      <c r="R20" s="241">
        <f t="shared" si="4"/>
        <v>4711.97</v>
      </c>
      <c r="S20" s="243">
        <f t="shared" si="5"/>
        <v>0.010996342691617379</v>
      </c>
      <c r="T20" s="246">
        <v>2460.756</v>
      </c>
      <c r="U20" s="240">
        <v>22.442</v>
      </c>
      <c r="V20" s="241"/>
      <c r="W20" s="240">
        <v>14.214</v>
      </c>
      <c r="X20" s="241">
        <f t="shared" si="6"/>
        <v>2497.412</v>
      </c>
      <c r="Y20" s="239">
        <f t="shared" si="7"/>
        <v>0.8867411544430797</v>
      </c>
    </row>
    <row r="21" spans="1:25" ht="19.5" customHeight="1">
      <c r="A21" s="245" t="s">
        <v>329</v>
      </c>
      <c r="B21" s="242">
        <v>157.79500000000002</v>
      </c>
      <c r="C21" s="240">
        <v>142.594</v>
      </c>
      <c r="D21" s="241">
        <v>0</v>
      </c>
      <c r="E21" s="288">
        <v>0</v>
      </c>
      <c r="F21" s="241">
        <f t="shared" si="0"/>
        <v>300.389</v>
      </c>
      <c r="G21" s="243">
        <f t="shared" si="1"/>
        <v>0.006263663428945832</v>
      </c>
      <c r="H21" s="242">
        <v>219.698</v>
      </c>
      <c r="I21" s="240">
        <v>409.33500000000004</v>
      </c>
      <c r="J21" s="241"/>
      <c r="K21" s="240"/>
      <c r="L21" s="241">
        <f t="shared" si="2"/>
        <v>629.033</v>
      </c>
      <c r="M21" s="244">
        <f t="shared" si="3"/>
        <v>-0.5224590760739103</v>
      </c>
      <c r="N21" s="242">
        <v>1373.352</v>
      </c>
      <c r="O21" s="240">
        <v>1908.7069999999999</v>
      </c>
      <c r="P21" s="241">
        <v>0</v>
      </c>
      <c r="Q21" s="240">
        <v>14.304</v>
      </c>
      <c r="R21" s="241">
        <f t="shared" si="4"/>
        <v>3296.3630000000003</v>
      </c>
      <c r="S21" s="243">
        <f t="shared" si="5"/>
        <v>0.007692735137101454</v>
      </c>
      <c r="T21" s="246">
        <v>1513.0919999999996</v>
      </c>
      <c r="U21" s="240">
        <v>3416.332</v>
      </c>
      <c r="V21" s="241">
        <v>0</v>
      </c>
      <c r="W21" s="240">
        <v>54.292</v>
      </c>
      <c r="X21" s="241">
        <f t="shared" si="6"/>
        <v>4983.715999999999</v>
      </c>
      <c r="Y21" s="239">
        <f t="shared" si="7"/>
        <v>-0.3385732654107897</v>
      </c>
    </row>
    <row r="22" spans="1:25" ht="19.5" customHeight="1">
      <c r="A22" s="245" t="s">
        <v>331</v>
      </c>
      <c r="B22" s="242">
        <v>0</v>
      </c>
      <c r="C22" s="240">
        <v>165.261</v>
      </c>
      <c r="D22" s="241">
        <v>0</v>
      </c>
      <c r="E22" s="288">
        <v>0</v>
      </c>
      <c r="F22" s="241">
        <f t="shared" si="0"/>
        <v>165.261</v>
      </c>
      <c r="G22" s="243">
        <f t="shared" si="1"/>
        <v>0.0034459959650021046</v>
      </c>
      <c r="H22" s="242">
        <v>22.765</v>
      </c>
      <c r="I22" s="240">
        <v>157</v>
      </c>
      <c r="J22" s="241"/>
      <c r="K22" s="240"/>
      <c r="L22" s="241">
        <f t="shared" si="2"/>
        <v>179.765</v>
      </c>
      <c r="M22" s="244">
        <f t="shared" si="3"/>
        <v>-0.08068311406558559</v>
      </c>
      <c r="N22" s="242">
        <v>39.00000000000001</v>
      </c>
      <c r="O22" s="240">
        <v>939.5609999999999</v>
      </c>
      <c r="P22" s="241"/>
      <c r="Q22" s="240">
        <v>24.511</v>
      </c>
      <c r="R22" s="241">
        <f t="shared" si="4"/>
        <v>1003.0719999999999</v>
      </c>
      <c r="S22" s="243">
        <f t="shared" si="5"/>
        <v>0.0023408730226139015</v>
      </c>
      <c r="T22" s="246">
        <v>61.818000000000005</v>
      </c>
      <c r="U22" s="240">
        <v>1434.9009999999998</v>
      </c>
      <c r="V22" s="241"/>
      <c r="W22" s="240">
        <v>3.784</v>
      </c>
      <c r="X22" s="241">
        <f t="shared" si="6"/>
        <v>1500.503</v>
      </c>
      <c r="Y22" s="239">
        <f t="shared" si="7"/>
        <v>-0.3315095004808388</v>
      </c>
    </row>
    <row r="23" spans="1:25" ht="18.75" customHeight="1">
      <c r="A23" s="245" t="s">
        <v>330</v>
      </c>
      <c r="B23" s="242">
        <v>25.351</v>
      </c>
      <c r="C23" s="240">
        <v>7.035</v>
      </c>
      <c r="D23" s="241">
        <v>0</v>
      </c>
      <c r="E23" s="240">
        <v>0</v>
      </c>
      <c r="F23" s="241">
        <f t="shared" si="0"/>
        <v>32.385999999999996</v>
      </c>
      <c r="G23" s="243">
        <f t="shared" si="1"/>
        <v>0.0006753076970522878</v>
      </c>
      <c r="H23" s="242">
        <v>17.264</v>
      </c>
      <c r="I23" s="240">
        <v>1.4009999999999998</v>
      </c>
      <c r="J23" s="241">
        <v>0</v>
      </c>
      <c r="K23" s="240"/>
      <c r="L23" s="241">
        <f t="shared" si="2"/>
        <v>18.665</v>
      </c>
      <c r="M23" s="244">
        <f t="shared" si="3"/>
        <v>0.7351192070720598</v>
      </c>
      <c r="N23" s="242">
        <v>240.652</v>
      </c>
      <c r="O23" s="240">
        <v>61.081</v>
      </c>
      <c r="P23" s="241">
        <v>0</v>
      </c>
      <c r="Q23" s="240">
        <v>23.01</v>
      </c>
      <c r="R23" s="241">
        <f t="shared" si="4"/>
        <v>324.743</v>
      </c>
      <c r="S23" s="243">
        <f t="shared" si="5"/>
        <v>0.0007578540004931913</v>
      </c>
      <c r="T23" s="246">
        <v>188.69400000000002</v>
      </c>
      <c r="U23" s="240">
        <v>33.01600000000001</v>
      </c>
      <c r="V23" s="241">
        <v>0</v>
      </c>
      <c r="W23" s="240">
        <v>35.492</v>
      </c>
      <c r="X23" s="241">
        <f t="shared" si="6"/>
        <v>257.20200000000006</v>
      </c>
      <c r="Y23" s="239">
        <f t="shared" si="7"/>
        <v>0.2625990466637116</v>
      </c>
    </row>
    <row r="24" spans="1:25" ht="19.5" customHeight="1" thickBot="1">
      <c r="A24" s="245" t="s">
        <v>56</v>
      </c>
      <c r="B24" s="242">
        <v>0</v>
      </c>
      <c r="C24" s="240">
        <v>0</v>
      </c>
      <c r="D24" s="241">
        <v>0</v>
      </c>
      <c r="E24" s="240">
        <v>0</v>
      </c>
      <c r="F24" s="241">
        <f t="shared" si="0"/>
        <v>0</v>
      </c>
      <c r="G24" s="243">
        <f t="shared" si="1"/>
        <v>0</v>
      </c>
      <c r="H24" s="242">
        <v>0</v>
      </c>
      <c r="I24" s="240"/>
      <c r="J24" s="241">
        <v>0</v>
      </c>
      <c r="K24" s="240"/>
      <c r="L24" s="241">
        <f t="shared" si="2"/>
        <v>0</v>
      </c>
      <c r="M24" s="244" t="s">
        <v>50</v>
      </c>
      <c r="N24" s="242">
        <v>0</v>
      </c>
      <c r="O24" s="240">
        <v>0</v>
      </c>
      <c r="P24" s="241">
        <v>0.12</v>
      </c>
      <c r="Q24" s="240">
        <v>0</v>
      </c>
      <c r="R24" s="241">
        <f t="shared" si="4"/>
        <v>0.12</v>
      </c>
      <c r="S24" s="243">
        <f t="shared" si="5"/>
        <v>2.800444661137667E-07</v>
      </c>
      <c r="T24" s="246">
        <v>0</v>
      </c>
      <c r="U24" s="240"/>
      <c r="V24" s="241">
        <v>0</v>
      </c>
      <c r="W24" s="240">
        <v>0</v>
      </c>
      <c r="X24" s="241">
        <f t="shared" si="6"/>
        <v>0</v>
      </c>
      <c r="Y24" s="239" t="str">
        <f t="shared" si="7"/>
        <v>         /0</v>
      </c>
    </row>
    <row r="25" spans="1:25" s="278" customFormat="1" ht="19.5" customHeight="1">
      <c r="A25" s="287" t="s">
        <v>59</v>
      </c>
      <c r="B25" s="284">
        <f>SUM(B26:B33)</f>
        <v>2817.1150000000002</v>
      </c>
      <c r="C25" s="283">
        <f>SUM(C26:C33)</f>
        <v>1577.488</v>
      </c>
      <c r="D25" s="282">
        <f>SUM(D26:D33)</f>
        <v>0</v>
      </c>
      <c r="E25" s="283">
        <f>SUM(E26:E33)</f>
        <v>0.1</v>
      </c>
      <c r="F25" s="282">
        <f t="shared" si="0"/>
        <v>4394.703</v>
      </c>
      <c r="G25" s="285">
        <f t="shared" si="1"/>
        <v>0.09163764472793125</v>
      </c>
      <c r="H25" s="284">
        <f>SUM(H26:H33)</f>
        <v>2056.629</v>
      </c>
      <c r="I25" s="283">
        <f>SUM(I26:I33)</f>
        <v>1620.5090000000002</v>
      </c>
      <c r="J25" s="282">
        <f>SUM(J26:J33)</f>
        <v>0</v>
      </c>
      <c r="K25" s="283">
        <f>SUM(K26:K33)</f>
        <v>10.653</v>
      </c>
      <c r="L25" s="282">
        <f t="shared" si="2"/>
        <v>3687.7909999999997</v>
      </c>
      <c r="M25" s="286">
        <f aca="true" t="shared" si="8" ref="M25:M46">IF(ISERROR(F25/L25-1),"         /0",(F25/L25-1))</f>
        <v>0.19168982190151262</v>
      </c>
      <c r="N25" s="284">
        <f>SUM(N26:N33)</f>
        <v>21529.602000000003</v>
      </c>
      <c r="O25" s="283">
        <f>SUM(O26:O33)</f>
        <v>13590.416000000003</v>
      </c>
      <c r="P25" s="282">
        <f>SUM(P26:P33)</f>
        <v>184.853</v>
      </c>
      <c r="Q25" s="283">
        <f>SUM(Q26:Q33)</f>
        <v>8.152999999999999</v>
      </c>
      <c r="R25" s="282">
        <f t="shared" si="4"/>
        <v>35313.024000000005</v>
      </c>
      <c r="S25" s="285">
        <f t="shared" si="5"/>
        <v>0.08241014127452194</v>
      </c>
      <c r="T25" s="284">
        <f>SUM(T26:T33)</f>
        <v>17606.614999999998</v>
      </c>
      <c r="U25" s="283">
        <f>SUM(U26:U33)</f>
        <v>13285.807000000003</v>
      </c>
      <c r="V25" s="282">
        <f>SUM(V26:V33)</f>
        <v>1451.2810000000002</v>
      </c>
      <c r="W25" s="283">
        <f>SUM(W26:W33)</f>
        <v>293.911</v>
      </c>
      <c r="X25" s="282">
        <f t="shared" si="6"/>
        <v>32637.613999999998</v>
      </c>
      <c r="Y25" s="279">
        <f t="shared" si="7"/>
        <v>0.08197321041911976</v>
      </c>
    </row>
    <row r="26" spans="1:25" ht="19.5" customHeight="1">
      <c r="A26" s="245" t="s">
        <v>333</v>
      </c>
      <c r="B26" s="242">
        <v>342.62500000000006</v>
      </c>
      <c r="C26" s="240">
        <v>930.593</v>
      </c>
      <c r="D26" s="241">
        <v>0</v>
      </c>
      <c r="E26" s="240">
        <v>0</v>
      </c>
      <c r="F26" s="241">
        <f t="shared" si="0"/>
        <v>1273.218</v>
      </c>
      <c r="G26" s="243">
        <f t="shared" si="1"/>
        <v>0.026548938288937195</v>
      </c>
      <c r="H26" s="242">
        <v>206.634</v>
      </c>
      <c r="I26" s="240">
        <v>859.106</v>
      </c>
      <c r="J26" s="241">
        <v>0</v>
      </c>
      <c r="K26" s="240"/>
      <c r="L26" s="241">
        <f t="shared" si="2"/>
        <v>1065.74</v>
      </c>
      <c r="M26" s="244">
        <f t="shared" si="8"/>
        <v>0.1946797530354496</v>
      </c>
      <c r="N26" s="242">
        <v>2679.5580000000004</v>
      </c>
      <c r="O26" s="240">
        <v>5573.077000000002</v>
      </c>
      <c r="P26" s="241">
        <v>0</v>
      </c>
      <c r="Q26" s="240">
        <v>0</v>
      </c>
      <c r="R26" s="241">
        <f t="shared" si="4"/>
        <v>8252.635000000002</v>
      </c>
      <c r="S26" s="243">
        <f t="shared" si="5"/>
        <v>0.019259206355056548</v>
      </c>
      <c r="T26" s="242">
        <v>2404.5219999999995</v>
      </c>
      <c r="U26" s="240">
        <v>6773.351000000002</v>
      </c>
      <c r="V26" s="241">
        <v>0</v>
      </c>
      <c r="W26" s="240">
        <v>0</v>
      </c>
      <c r="X26" s="224">
        <f t="shared" si="6"/>
        <v>9177.873000000001</v>
      </c>
      <c r="Y26" s="239">
        <f t="shared" si="7"/>
        <v>-0.10081181118980387</v>
      </c>
    </row>
    <row r="27" spans="1:25" ht="19.5" customHeight="1">
      <c r="A27" s="245" t="s">
        <v>354</v>
      </c>
      <c r="B27" s="242">
        <v>1087.594</v>
      </c>
      <c r="C27" s="240">
        <v>121.985</v>
      </c>
      <c r="D27" s="241">
        <v>0</v>
      </c>
      <c r="E27" s="240">
        <v>0</v>
      </c>
      <c r="F27" s="241">
        <f t="shared" si="0"/>
        <v>1209.579</v>
      </c>
      <c r="G27" s="243">
        <f t="shared" si="1"/>
        <v>0.025221948029790938</v>
      </c>
      <c r="H27" s="242">
        <v>357.034</v>
      </c>
      <c r="I27" s="240">
        <v>265.245</v>
      </c>
      <c r="J27" s="241"/>
      <c r="K27" s="240"/>
      <c r="L27" s="241">
        <f t="shared" si="2"/>
        <v>622.279</v>
      </c>
      <c r="M27" s="244">
        <f t="shared" si="8"/>
        <v>0.9437888792647671</v>
      </c>
      <c r="N27" s="242">
        <v>6053.259</v>
      </c>
      <c r="O27" s="240">
        <v>3449.148</v>
      </c>
      <c r="P27" s="241">
        <v>184.829</v>
      </c>
      <c r="Q27" s="240">
        <v>8.03</v>
      </c>
      <c r="R27" s="241">
        <f t="shared" si="4"/>
        <v>9695.266</v>
      </c>
      <c r="S27" s="243">
        <f t="shared" si="5"/>
        <v>0.02262587992334129</v>
      </c>
      <c r="T27" s="242">
        <v>2679.013</v>
      </c>
      <c r="U27" s="240">
        <v>1909.4319999999998</v>
      </c>
      <c r="V27" s="241">
        <v>100.69</v>
      </c>
      <c r="W27" s="240">
        <v>11.317</v>
      </c>
      <c r="X27" s="224">
        <f t="shared" si="6"/>
        <v>4700.451999999999</v>
      </c>
      <c r="Y27" s="239">
        <f t="shared" si="7"/>
        <v>1.0626241901842635</v>
      </c>
    </row>
    <row r="28" spans="1:25" ht="19.5" customHeight="1">
      <c r="A28" s="245" t="s">
        <v>355</v>
      </c>
      <c r="B28" s="242">
        <v>884.2690000000001</v>
      </c>
      <c r="C28" s="240">
        <v>0</v>
      </c>
      <c r="D28" s="241">
        <v>0</v>
      </c>
      <c r="E28" s="240">
        <v>0</v>
      </c>
      <c r="F28" s="241">
        <f t="shared" si="0"/>
        <v>884.2690000000001</v>
      </c>
      <c r="G28" s="243">
        <f t="shared" si="1"/>
        <v>0.018438635890963062</v>
      </c>
      <c r="H28" s="242">
        <v>856.31</v>
      </c>
      <c r="I28" s="240"/>
      <c r="J28" s="241"/>
      <c r="K28" s="240"/>
      <c r="L28" s="241">
        <f t="shared" si="2"/>
        <v>856.31</v>
      </c>
      <c r="M28" s="244">
        <f t="shared" si="8"/>
        <v>0.03265055879296064</v>
      </c>
      <c r="N28" s="242">
        <v>8436.335</v>
      </c>
      <c r="O28" s="240">
        <v>0</v>
      </c>
      <c r="P28" s="241"/>
      <c r="Q28" s="240"/>
      <c r="R28" s="241">
        <f t="shared" si="4"/>
        <v>8436.335</v>
      </c>
      <c r="S28" s="243">
        <f t="shared" si="5"/>
        <v>0.019687907758599035</v>
      </c>
      <c r="T28" s="242">
        <v>8288.706</v>
      </c>
      <c r="U28" s="240">
        <v>204.65699999999998</v>
      </c>
      <c r="V28" s="241"/>
      <c r="W28" s="240"/>
      <c r="X28" s="224">
        <f t="shared" si="6"/>
        <v>8493.363</v>
      </c>
      <c r="Y28" s="239">
        <f t="shared" si="7"/>
        <v>-0.006714419247122794</v>
      </c>
    </row>
    <row r="29" spans="1:25" ht="19.5" customHeight="1">
      <c r="A29" s="245" t="s">
        <v>334</v>
      </c>
      <c r="B29" s="242">
        <v>159.488</v>
      </c>
      <c r="C29" s="240">
        <v>308.276</v>
      </c>
      <c r="D29" s="241">
        <v>0</v>
      </c>
      <c r="E29" s="240">
        <v>0</v>
      </c>
      <c r="F29" s="241">
        <f>SUM(B29:E29)</f>
        <v>467.764</v>
      </c>
      <c r="G29" s="243">
        <f>F29/$F$9</f>
        <v>0.00975374018415261</v>
      </c>
      <c r="H29" s="242">
        <v>268.81699999999995</v>
      </c>
      <c r="I29" s="240">
        <v>269.96</v>
      </c>
      <c r="J29" s="241"/>
      <c r="K29" s="240">
        <v>10.653</v>
      </c>
      <c r="L29" s="241">
        <f>SUM(H29:K29)</f>
        <v>549.43</v>
      </c>
      <c r="M29" s="244">
        <f>IF(ISERROR(F29/L29-1),"         /0",(F29/L29-1))</f>
        <v>-0.14863767904919634</v>
      </c>
      <c r="N29" s="242">
        <v>1174.258</v>
      </c>
      <c r="O29" s="240">
        <v>2561.744</v>
      </c>
      <c r="P29" s="241"/>
      <c r="Q29" s="240"/>
      <c r="R29" s="241">
        <f>SUM(N29:Q29)</f>
        <v>3736.0020000000004</v>
      </c>
      <c r="S29" s="243">
        <f>R29/$R$9</f>
        <v>0.008718722379083041</v>
      </c>
      <c r="T29" s="242">
        <v>1266.245</v>
      </c>
      <c r="U29" s="240">
        <v>2451.762</v>
      </c>
      <c r="V29" s="241">
        <v>1350.5910000000001</v>
      </c>
      <c r="W29" s="240">
        <v>282.574</v>
      </c>
      <c r="X29" s="224">
        <f>SUM(T29:W29)</f>
        <v>5351.172</v>
      </c>
      <c r="Y29" s="239">
        <f>IF(ISERROR(R29/X29-1),"         /0",IF(R29/X29&gt;5,"  *  ",(R29/X29-1)))</f>
        <v>-0.30183481300918735</v>
      </c>
    </row>
    <row r="30" spans="1:25" ht="19.5" customHeight="1">
      <c r="A30" s="245" t="s">
        <v>336</v>
      </c>
      <c r="B30" s="242">
        <v>306.945</v>
      </c>
      <c r="C30" s="240">
        <v>0</v>
      </c>
      <c r="D30" s="241">
        <v>0</v>
      </c>
      <c r="E30" s="240">
        <v>0</v>
      </c>
      <c r="F30" s="241">
        <f t="shared" si="0"/>
        <v>306.945</v>
      </c>
      <c r="G30" s="243">
        <f t="shared" si="1"/>
        <v>0.006400368093364865</v>
      </c>
      <c r="H30" s="242">
        <v>353.875</v>
      </c>
      <c r="I30" s="240"/>
      <c r="J30" s="241"/>
      <c r="K30" s="240"/>
      <c r="L30" s="241">
        <f t="shared" si="2"/>
        <v>353.875</v>
      </c>
      <c r="M30" s="244">
        <f t="shared" si="8"/>
        <v>-0.13261744966442957</v>
      </c>
      <c r="N30" s="242">
        <v>2943.394</v>
      </c>
      <c r="O30" s="240">
        <v>0</v>
      </c>
      <c r="P30" s="241"/>
      <c r="Q30" s="240"/>
      <c r="R30" s="241">
        <f t="shared" si="4"/>
        <v>2943.394</v>
      </c>
      <c r="S30" s="243">
        <f t="shared" si="5"/>
        <v>0.0068690100107705356</v>
      </c>
      <c r="T30" s="242">
        <v>2744.173</v>
      </c>
      <c r="U30" s="240">
        <v>0</v>
      </c>
      <c r="V30" s="241"/>
      <c r="W30" s="240"/>
      <c r="X30" s="224">
        <f t="shared" si="6"/>
        <v>2744.173</v>
      </c>
      <c r="Y30" s="239">
        <f t="shared" si="7"/>
        <v>0.07259782819814942</v>
      </c>
    </row>
    <row r="31" spans="1:25" ht="19.5" customHeight="1">
      <c r="A31" s="245" t="s">
        <v>335</v>
      </c>
      <c r="B31" s="242">
        <v>17.475</v>
      </c>
      <c r="C31" s="240">
        <v>152.602</v>
      </c>
      <c r="D31" s="241">
        <v>0</v>
      </c>
      <c r="E31" s="240">
        <v>0.1</v>
      </c>
      <c r="F31" s="241">
        <f t="shared" si="0"/>
        <v>170.177</v>
      </c>
      <c r="G31" s="243">
        <f t="shared" si="1"/>
        <v>0.0035485036114761685</v>
      </c>
      <c r="H31" s="242">
        <v>4.318</v>
      </c>
      <c r="I31" s="240">
        <v>226.198</v>
      </c>
      <c r="J31" s="241"/>
      <c r="K31" s="240"/>
      <c r="L31" s="241">
        <f t="shared" si="2"/>
        <v>230.51600000000002</v>
      </c>
      <c r="M31" s="244">
        <f t="shared" si="8"/>
        <v>-0.2617562338406012</v>
      </c>
      <c r="N31" s="242">
        <v>155.81499999999997</v>
      </c>
      <c r="O31" s="240">
        <v>1855.691</v>
      </c>
      <c r="P31" s="241"/>
      <c r="Q31" s="240">
        <v>0.1</v>
      </c>
      <c r="R31" s="241">
        <f t="shared" si="4"/>
        <v>2011.606</v>
      </c>
      <c r="S31" s="243">
        <f t="shared" si="5"/>
        <v>0.0046944927358437485</v>
      </c>
      <c r="T31" s="242">
        <v>140.89</v>
      </c>
      <c r="U31" s="240">
        <v>1946.605</v>
      </c>
      <c r="V31" s="241"/>
      <c r="W31" s="240"/>
      <c r="X31" s="224">
        <f t="shared" si="6"/>
        <v>2087.495</v>
      </c>
      <c r="Y31" s="239">
        <f t="shared" si="7"/>
        <v>-0.03635409905173426</v>
      </c>
    </row>
    <row r="32" spans="1:25" ht="19.5" customHeight="1">
      <c r="A32" s="245" t="s">
        <v>337</v>
      </c>
      <c r="B32" s="242">
        <v>8.812</v>
      </c>
      <c r="C32" s="240">
        <v>64.032</v>
      </c>
      <c r="D32" s="241">
        <v>0</v>
      </c>
      <c r="E32" s="240">
        <v>0</v>
      </c>
      <c r="F32" s="241">
        <f t="shared" si="0"/>
        <v>72.844</v>
      </c>
      <c r="G32" s="243">
        <f t="shared" si="1"/>
        <v>0.0015189314482824943</v>
      </c>
      <c r="H32" s="242">
        <v>0</v>
      </c>
      <c r="I32" s="240"/>
      <c r="J32" s="241"/>
      <c r="K32" s="240"/>
      <c r="L32" s="241">
        <f t="shared" si="2"/>
        <v>0</v>
      </c>
      <c r="M32" s="244" t="str">
        <f t="shared" si="8"/>
        <v>         /0</v>
      </c>
      <c r="N32" s="242">
        <v>22.226999999999997</v>
      </c>
      <c r="O32" s="240">
        <v>150.756</v>
      </c>
      <c r="P32" s="241">
        <v>0.024</v>
      </c>
      <c r="Q32" s="240">
        <v>0.023</v>
      </c>
      <c r="R32" s="241">
        <f t="shared" si="4"/>
        <v>173.03</v>
      </c>
      <c r="S32" s="243">
        <f t="shared" si="5"/>
        <v>0.0004038007830972088</v>
      </c>
      <c r="T32" s="242">
        <v>0</v>
      </c>
      <c r="U32" s="240"/>
      <c r="V32" s="241">
        <v>0</v>
      </c>
      <c r="W32" s="240">
        <v>0.02</v>
      </c>
      <c r="X32" s="224">
        <f t="shared" si="6"/>
        <v>0.02</v>
      </c>
      <c r="Y32" s="239" t="str">
        <f t="shared" si="7"/>
        <v>  *  </v>
      </c>
    </row>
    <row r="33" spans="1:25" ht="19.5" customHeight="1" thickBot="1">
      <c r="A33" s="245" t="s">
        <v>56</v>
      </c>
      <c r="B33" s="242">
        <v>9.907</v>
      </c>
      <c r="C33" s="240">
        <v>0</v>
      </c>
      <c r="D33" s="241">
        <v>0</v>
      </c>
      <c r="E33" s="240">
        <v>0</v>
      </c>
      <c r="F33" s="241">
        <f t="shared" si="0"/>
        <v>9.907</v>
      </c>
      <c r="G33" s="243">
        <f t="shared" si="1"/>
        <v>0.00020657918096390467</v>
      </c>
      <c r="H33" s="242">
        <v>9.641000000000002</v>
      </c>
      <c r="I33" s="240"/>
      <c r="J33" s="241"/>
      <c r="K33" s="240"/>
      <c r="L33" s="241">
        <f t="shared" si="2"/>
        <v>9.641000000000002</v>
      </c>
      <c r="M33" s="244">
        <f t="shared" si="8"/>
        <v>0.027590498910901262</v>
      </c>
      <c r="N33" s="242">
        <v>64.756</v>
      </c>
      <c r="O33" s="240">
        <v>0</v>
      </c>
      <c r="P33" s="241"/>
      <c r="Q33" s="240"/>
      <c r="R33" s="241">
        <f t="shared" si="4"/>
        <v>64.756</v>
      </c>
      <c r="S33" s="243">
        <f t="shared" si="5"/>
        <v>0.00015112132873052565</v>
      </c>
      <c r="T33" s="242">
        <v>83.06599999999999</v>
      </c>
      <c r="U33" s="240"/>
      <c r="V33" s="241"/>
      <c r="W33" s="240"/>
      <c r="X33" s="224">
        <f t="shared" si="6"/>
        <v>83.06599999999999</v>
      </c>
      <c r="Y33" s="239">
        <f t="shared" si="7"/>
        <v>-0.2204271302337899</v>
      </c>
    </row>
    <row r="34" spans="1:25" s="278" customFormat="1" ht="19.5" customHeight="1">
      <c r="A34" s="287" t="s">
        <v>58</v>
      </c>
      <c r="B34" s="284">
        <f>SUM(B35:B40)</f>
        <v>2422.5310000000004</v>
      </c>
      <c r="C34" s="283">
        <f>SUM(C35:C40)</f>
        <v>2286.3489999999997</v>
      </c>
      <c r="D34" s="282">
        <f>SUM(D35:D40)</f>
        <v>0</v>
      </c>
      <c r="E34" s="283">
        <f>SUM(E35:E40)</f>
        <v>55.968</v>
      </c>
      <c r="F34" s="282">
        <f t="shared" si="0"/>
        <v>4764.848</v>
      </c>
      <c r="G34" s="285">
        <f t="shared" si="1"/>
        <v>0.09935584912259</v>
      </c>
      <c r="H34" s="284">
        <f>SUM(H35:H40)</f>
        <v>2214.3309999999997</v>
      </c>
      <c r="I34" s="283">
        <f>SUM(I35:I40)</f>
        <v>1521.09</v>
      </c>
      <c r="J34" s="282">
        <f>SUM(J35:J40)</f>
        <v>150.96</v>
      </c>
      <c r="K34" s="283">
        <f>SUM(K35:K40)</f>
        <v>467.62199999999996</v>
      </c>
      <c r="L34" s="282">
        <f t="shared" si="2"/>
        <v>4354.003</v>
      </c>
      <c r="M34" s="286">
        <f t="shared" si="8"/>
        <v>0.09436029327494722</v>
      </c>
      <c r="N34" s="284">
        <f>SUM(N35:N40)</f>
        <v>21578.556</v>
      </c>
      <c r="O34" s="283">
        <f>SUM(O35:O40)</f>
        <v>15903.869000000004</v>
      </c>
      <c r="P34" s="282">
        <f>SUM(P35:P40)</f>
        <v>273.63700000000006</v>
      </c>
      <c r="Q34" s="283">
        <f>SUM(Q35:Q40)</f>
        <v>1408.1860000000001</v>
      </c>
      <c r="R34" s="282">
        <f t="shared" si="4"/>
        <v>39164.24800000001</v>
      </c>
      <c r="S34" s="285">
        <f t="shared" si="5"/>
        <v>0.09139775768255966</v>
      </c>
      <c r="T34" s="284">
        <f>SUM(T35:T40)</f>
        <v>20540.302</v>
      </c>
      <c r="U34" s="283">
        <f>SUM(U35:U40)</f>
        <v>16405.234999999997</v>
      </c>
      <c r="V34" s="282">
        <f>SUM(V35:V40)</f>
        <v>706.9340000000001</v>
      </c>
      <c r="W34" s="283">
        <f>SUM(W35:W40)</f>
        <v>1695.1560000000004</v>
      </c>
      <c r="X34" s="282">
        <f t="shared" si="6"/>
        <v>39347.627</v>
      </c>
      <c r="Y34" s="279">
        <f t="shared" si="7"/>
        <v>-0.0046604843539864715</v>
      </c>
    </row>
    <row r="35" spans="1:25" s="215" customFormat="1" ht="19.5" customHeight="1">
      <c r="A35" s="230" t="s">
        <v>339</v>
      </c>
      <c r="B35" s="228">
        <v>1540.505</v>
      </c>
      <c r="C35" s="225">
        <v>1549.512</v>
      </c>
      <c r="D35" s="224">
        <v>0</v>
      </c>
      <c r="E35" s="225">
        <v>0</v>
      </c>
      <c r="F35" s="224">
        <f t="shared" si="0"/>
        <v>3090.017</v>
      </c>
      <c r="G35" s="227">
        <f t="shared" si="1"/>
        <v>0.06443254073125484</v>
      </c>
      <c r="H35" s="228">
        <v>1104.158</v>
      </c>
      <c r="I35" s="225">
        <v>835.8109999999999</v>
      </c>
      <c r="J35" s="224">
        <v>113.116</v>
      </c>
      <c r="K35" s="225">
        <v>465.919</v>
      </c>
      <c r="L35" s="224">
        <f t="shared" si="2"/>
        <v>2519.004</v>
      </c>
      <c r="M35" s="229">
        <f t="shared" si="8"/>
        <v>0.22668205370058958</v>
      </c>
      <c r="N35" s="228">
        <v>11898.765000000001</v>
      </c>
      <c r="O35" s="225">
        <v>9544.076000000005</v>
      </c>
      <c r="P35" s="224">
        <v>261.162</v>
      </c>
      <c r="Q35" s="225">
        <v>1208.716</v>
      </c>
      <c r="R35" s="224">
        <f t="shared" si="4"/>
        <v>22912.71900000001</v>
      </c>
      <c r="S35" s="227">
        <f t="shared" si="5"/>
        <v>0.05347150132974801</v>
      </c>
      <c r="T35" s="226">
        <v>12067.639000000001</v>
      </c>
      <c r="U35" s="225">
        <v>10063.429999999997</v>
      </c>
      <c r="V35" s="224">
        <v>587.25</v>
      </c>
      <c r="W35" s="225">
        <v>1629.8690000000001</v>
      </c>
      <c r="X35" s="224">
        <f t="shared" si="6"/>
        <v>24348.187999999995</v>
      </c>
      <c r="Y35" s="223">
        <f t="shared" si="7"/>
        <v>-0.05895588616286296</v>
      </c>
    </row>
    <row r="36" spans="1:25" s="215" customFormat="1" ht="19.5" customHeight="1">
      <c r="A36" s="230" t="s">
        <v>340</v>
      </c>
      <c r="B36" s="228">
        <v>658.979</v>
      </c>
      <c r="C36" s="225">
        <v>631.835</v>
      </c>
      <c r="D36" s="224">
        <v>0</v>
      </c>
      <c r="E36" s="225">
        <v>0</v>
      </c>
      <c r="F36" s="224">
        <f>SUM(B36:E36)</f>
        <v>1290.814</v>
      </c>
      <c r="G36" s="227">
        <f>F36/$F$9</f>
        <v>0.026915847269278457</v>
      </c>
      <c r="H36" s="228">
        <v>911.192</v>
      </c>
      <c r="I36" s="225">
        <v>624.681</v>
      </c>
      <c r="J36" s="224">
        <v>0.12</v>
      </c>
      <c r="K36" s="225"/>
      <c r="L36" s="224">
        <f>SUM(H36:K36)</f>
        <v>1535.993</v>
      </c>
      <c r="M36" s="229">
        <f>IF(ISERROR(F36/L36-1),"         /0",(F36/L36-1))</f>
        <v>-0.1596224722378291</v>
      </c>
      <c r="N36" s="228">
        <v>7716.959999999998</v>
      </c>
      <c r="O36" s="225">
        <v>5519.4</v>
      </c>
      <c r="P36" s="224">
        <v>1.896</v>
      </c>
      <c r="Q36" s="225">
        <v>0</v>
      </c>
      <c r="R36" s="224">
        <f>SUM(N36:Q36)</f>
        <v>13238.255999999998</v>
      </c>
      <c r="S36" s="227">
        <f>R36/$R$9</f>
        <v>0.030894169448311404</v>
      </c>
      <c r="T36" s="226">
        <v>6746.745999999997</v>
      </c>
      <c r="U36" s="225">
        <v>5504.1140000000005</v>
      </c>
      <c r="V36" s="224">
        <v>40.16</v>
      </c>
      <c r="W36" s="225">
        <v>0.16</v>
      </c>
      <c r="X36" s="224">
        <f>SUM(T36:W36)</f>
        <v>12291.179999999997</v>
      </c>
      <c r="Y36" s="223">
        <f>IF(ISERROR(R36/X36-1),"         /0",IF(R36/X36&gt;5,"  *  ",(R36/X36-1)))</f>
        <v>0.07705330163580726</v>
      </c>
    </row>
    <row r="37" spans="1:25" s="215" customFormat="1" ht="19.5" customHeight="1">
      <c r="A37" s="230" t="s">
        <v>343</v>
      </c>
      <c r="B37" s="228">
        <v>90.11000000000001</v>
      </c>
      <c r="C37" s="225">
        <v>51.544000000000004</v>
      </c>
      <c r="D37" s="224">
        <v>0</v>
      </c>
      <c r="E37" s="225">
        <v>55.968</v>
      </c>
      <c r="F37" s="224">
        <f>SUM(B37:E37)</f>
        <v>197.622</v>
      </c>
      <c r="G37" s="227">
        <f>F37/$F$9</f>
        <v>0.004120782366049134</v>
      </c>
      <c r="H37" s="228">
        <v>78.39399999999999</v>
      </c>
      <c r="I37" s="225">
        <v>32.32</v>
      </c>
      <c r="J37" s="224"/>
      <c r="K37" s="225"/>
      <c r="L37" s="224">
        <f>SUM(H37:K37)</f>
        <v>110.714</v>
      </c>
      <c r="M37" s="229">
        <f>IF(ISERROR(F37/L37-1),"         /0",(F37/L37-1))</f>
        <v>0.7849775096193798</v>
      </c>
      <c r="N37" s="228">
        <v>784.8640000000001</v>
      </c>
      <c r="O37" s="225">
        <v>370.318</v>
      </c>
      <c r="P37" s="224">
        <v>1.249</v>
      </c>
      <c r="Q37" s="225">
        <v>57.38</v>
      </c>
      <c r="R37" s="224">
        <f>SUM(N37:Q37)</f>
        <v>1213.8110000000004</v>
      </c>
      <c r="S37" s="227">
        <f>R37/$R$9</f>
        <v>0.0028326754454834784</v>
      </c>
      <c r="T37" s="226">
        <v>598.9870000000001</v>
      </c>
      <c r="U37" s="225">
        <v>415.97900000000004</v>
      </c>
      <c r="V37" s="224">
        <v>0.426</v>
      </c>
      <c r="W37" s="225">
        <v>0.635</v>
      </c>
      <c r="X37" s="224">
        <f>SUM(T37:W37)</f>
        <v>1016.0270000000002</v>
      </c>
      <c r="Y37" s="223">
        <f>IF(ISERROR(R37/X37-1),"         /0",IF(R37/X37&gt;5,"  *  ",(R37/X37-1)))</f>
        <v>0.19466411817796203</v>
      </c>
    </row>
    <row r="38" spans="1:25" s="215" customFormat="1" ht="19.5" customHeight="1">
      <c r="A38" s="230" t="s">
        <v>342</v>
      </c>
      <c r="B38" s="228">
        <v>78.94999999999999</v>
      </c>
      <c r="C38" s="225">
        <v>39.063</v>
      </c>
      <c r="D38" s="224">
        <v>0</v>
      </c>
      <c r="E38" s="225">
        <v>0</v>
      </c>
      <c r="F38" s="224">
        <f>SUM(B38:E38)</f>
        <v>118.01299999999999</v>
      </c>
      <c r="G38" s="227">
        <f>F38/$F$9</f>
        <v>0.002460788218743644</v>
      </c>
      <c r="H38" s="228">
        <v>83.601</v>
      </c>
      <c r="I38" s="225">
        <v>23.353</v>
      </c>
      <c r="J38" s="224">
        <v>37.693999999999996</v>
      </c>
      <c r="K38" s="225">
        <v>1.703</v>
      </c>
      <c r="L38" s="224">
        <f>SUM(H38:K38)</f>
        <v>146.351</v>
      </c>
      <c r="M38" s="229">
        <f>IF(ISERROR(F38/L38-1),"         /0",(F38/L38-1))</f>
        <v>-0.19363038175345582</v>
      </c>
      <c r="N38" s="228">
        <v>447.301</v>
      </c>
      <c r="O38" s="225">
        <v>349.68</v>
      </c>
      <c r="P38" s="224">
        <v>2.9029999999999996</v>
      </c>
      <c r="Q38" s="225">
        <v>4.268</v>
      </c>
      <c r="R38" s="224">
        <f>SUM(N38:Q38)</f>
        <v>804.152</v>
      </c>
      <c r="S38" s="227">
        <f>R38/$R$9</f>
        <v>0.001876652645952648</v>
      </c>
      <c r="T38" s="226">
        <v>782.002</v>
      </c>
      <c r="U38" s="225">
        <v>321.2439999999999</v>
      </c>
      <c r="V38" s="224">
        <v>49.229</v>
      </c>
      <c r="W38" s="225">
        <v>13.314000000000002</v>
      </c>
      <c r="X38" s="224">
        <f>SUM(T38:W38)</f>
        <v>1165.789</v>
      </c>
      <c r="Y38" s="223">
        <f>IF(ISERROR(R38/X38-1),"         /0",IF(R38/X38&gt;5,"  *  ",(R38/X38-1)))</f>
        <v>-0.3102079364276039</v>
      </c>
    </row>
    <row r="39" spans="1:25" s="215" customFormat="1" ht="19.5" customHeight="1">
      <c r="A39" s="230" t="s">
        <v>341</v>
      </c>
      <c r="B39" s="228">
        <v>23.92</v>
      </c>
      <c r="C39" s="225">
        <v>9.151</v>
      </c>
      <c r="D39" s="224">
        <v>0</v>
      </c>
      <c r="E39" s="225">
        <v>0</v>
      </c>
      <c r="F39" s="224">
        <f>SUM(B39:E39)</f>
        <v>33.071</v>
      </c>
      <c r="G39" s="227">
        <f>F39/$F$9</f>
        <v>0.0006895912075963753</v>
      </c>
      <c r="H39" s="228">
        <v>33.489000000000004</v>
      </c>
      <c r="I39" s="225">
        <v>4.925</v>
      </c>
      <c r="J39" s="224">
        <v>0</v>
      </c>
      <c r="K39" s="225"/>
      <c r="L39" s="224">
        <f>SUM(H39:K39)</f>
        <v>38.414</v>
      </c>
      <c r="M39" s="229">
        <f>IF(ISERROR(F39/L39-1),"         /0",(F39/L39-1))</f>
        <v>-0.13908991513510705</v>
      </c>
      <c r="N39" s="228">
        <v>336.662</v>
      </c>
      <c r="O39" s="225">
        <v>89.00099999999999</v>
      </c>
      <c r="P39" s="224">
        <v>0</v>
      </c>
      <c r="Q39" s="225">
        <v>0.16</v>
      </c>
      <c r="R39" s="224">
        <f>SUM(N39:Q39)</f>
        <v>425.823</v>
      </c>
      <c r="S39" s="227">
        <f>R39/$R$9</f>
        <v>0.000993744789116354</v>
      </c>
      <c r="T39" s="226">
        <v>327.591</v>
      </c>
      <c r="U39" s="225">
        <v>32.472</v>
      </c>
      <c r="V39" s="224">
        <v>0</v>
      </c>
      <c r="W39" s="225">
        <v>0.018</v>
      </c>
      <c r="X39" s="224">
        <f t="shared" si="6"/>
        <v>360.08099999999996</v>
      </c>
      <c r="Y39" s="223">
        <f>IF(ISERROR(R39/X39-1),"         /0",IF(R39/X39&gt;5,"  *  ",(R39/X39-1)))</f>
        <v>0.1825755871595558</v>
      </c>
    </row>
    <row r="40" spans="1:25" s="215" customFormat="1" ht="19.5" customHeight="1" thickBot="1">
      <c r="A40" s="230" t="s">
        <v>56</v>
      </c>
      <c r="B40" s="228">
        <v>30.067</v>
      </c>
      <c r="C40" s="225">
        <v>5.244</v>
      </c>
      <c r="D40" s="224">
        <v>0</v>
      </c>
      <c r="E40" s="225">
        <v>0</v>
      </c>
      <c r="F40" s="224">
        <f>SUM(B40:E40)</f>
        <v>35.311</v>
      </c>
      <c r="G40" s="227">
        <f>F40/$F$9</f>
        <v>0.000736299329667552</v>
      </c>
      <c r="H40" s="228">
        <v>3.4970000000000003</v>
      </c>
      <c r="I40" s="225">
        <v>0</v>
      </c>
      <c r="J40" s="224">
        <v>0.03</v>
      </c>
      <c r="K40" s="225">
        <v>0</v>
      </c>
      <c r="L40" s="224">
        <f>SUM(H40:K40)</f>
        <v>3.527</v>
      </c>
      <c r="M40" s="229">
        <f>IF(ISERROR(F40/L40-1),"         /0",(F40/L40-1))</f>
        <v>9.01162461015027</v>
      </c>
      <c r="N40" s="228">
        <v>394.00399999999996</v>
      </c>
      <c r="O40" s="225">
        <v>31.394</v>
      </c>
      <c r="P40" s="224">
        <v>6.4270000000000005</v>
      </c>
      <c r="Q40" s="225">
        <v>137.66199999999998</v>
      </c>
      <c r="R40" s="224">
        <f>SUM(N40:Q40)</f>
        <v>569.487</v>
      </c>
      <c r="S40" s="227">
        <f>R40/$R$9</f>
        <v>0.0013290140239477556</v>
      </c>
      <c r="T40" s="226">
        <v>17.337</v>
      </c>
      <c r="U40" s="225">
        <v>67.99600000000001</v>
      </c>
      <c r="V40" s="224">
        <v>29.869</v>
      </c>
      <c r="W40" s="225">
        <v>51.16</v>
      </c>
      <c r="X40" s="224">
        <f t="shared" si="6"/>
        <v>166.36200000000002</v>
      </c>
      <c r="Y40" s="223">
        <f>IF(ISERROR(R40/X40-1),"         /0",IF(R40/X40&gt;5,"  *  ",(R40/X40-1)))</f>
        <v>2.423179572258087</v>
      </c>
    </row>
    <row r="41" spans="1:25" s="278" customFormat="1" ht="19.5" customHeight="1">
      <c r="A41" s="287" t="s">
        <v>57</v>
      </c>
      <c r="B41" s="284">
        <f>SUM(B42:B45)</f>
        <v>343.837</v>
      </c>
      <c r="C41" s="283">
        <f>SUM(C42:C45)</f>
        <v>136.328</v>
      </c>
      <c r="D41" s="282">
        <f>SUM(D42:D45)</f>
        <v>0</v>
      </c>
      <c r="E41" s="283">
        <f>SUM(E42:E45)</f>
        <v>0</v>
      </c>
      <c r="F41" s="282">
        <f t="shared" si="0"/>
        <v>480.16499999999996</v>
      </c>
      <c r="G41" s="285">
        <f t="shared" si="1"/>
        <v>0.010012323854601117</v>
      </c>
      <c r="H41" s="284">
        <f>SUM(H42:H45)</f>
        <v>681.4360000000001</v>
      </c>
      <c r="I41" s="283">
        <f>SUM(I42:I45)</f>
        <v>245.83100000000002</v>
      </c>
      <c r="J41" s="282">
        <f>SUM(J42:J45)</f>
        <v>0</v>
      </c>
      <c r="K41" s="283">
        <f>SUM(K42:K45)</f>
        <v>0</v>
      </c>
      <c r="L41" s="282">
        <f t="shared" si="2"/>
        <v>927.2670000000002</v>
      </c>
      <c r="M41" s="286">
        <f t="shared" si="8"/>
        <v>-0.48217180164936324</v>
      </c>
      <c r="N41" s="284">
        <f>SUM(N42:N45)</f>
        <v>3737.0489999999995</v>
      </c>
      <c r="O41" s="283">
        <f>SUM(O42:O45)</f>
        <v>1580.161</v>
      </c>
      <c r="P41" s="282">
        <f>SUM(P42:P45)</f>
        <v>1.1829999999999998</v>
      </c>
      <c r="Q41" s="283">
        <f>SUM(Q42:Q45)</f>
        <v>490.691</v>
      </c>
      <c r="R41" s="282">
        <f t="shared" si="4"/>
        <v>5809.083999999999</v>
      </c>
      <c r="S41" s="285">
        <f t="shared" si="5"/>
        <v>0.013556681894916869</v>
      </c>
      <c r="T41" s="284">
        <f>SUM(T42:T45)</f>
        <v>4867.407000000003</v>
      </c>
      <c r="U41" s="283">
        <f>SUM(U42:U45)</f>
        <v>1715.227</v>
      </c>
      <c r="V41" s="282">
        <f>SUM(V42:V45)</f>
        <v>0.43000000000000005</v>
      </c>
      <c r="W41" s="283">
        <f>SUM(W42:W45)</f>
        <v>8.144</v>
      </c>
      <c r="X41" s="282">
        <f t="shared" si="6"/>
        <v>6591.208000000003</v>
      </c>
      <c r="Y41" s="279">
        <f t="shared" si="7"/>
        <v>-0.11866170814211963</v>
      </c>
    </row>
    <row r="42" spans="1:25" ht="19.5" customHeight="1">
      <c r="A42" s="230" t="s">
        <v>347</v>
      </c>
      <c r="B42" s="228">
        <v>227.882</v>
      </c>
      <c r="C42" s="225">
        <v>20.214</v>
      </c>
      <c r="D42" s="224">
        <v>0</v>
      </c>
      <c r="E42" s="225">
        <v>0</v>
      </c>
      <c r="F42" s="224">
        <f t="shared" si="0"/>
        <v>248.096</v>
      </c>
      <c r="G42" s="227">
        <f t="shared" si="1"/>
        <v>0.005173258148826173</v>
      </c>
      <c r="H42" s="228">
        <v>567.654</v>
      </c>
      <c r="I42" s="225">
        <v>106.42699999999999</v>
      </c>
      <c r="J42" s="224">
        <v>0</v>
      </c>
      <c r="K42" s="225"/>
      <c r="L42" s="224">
        <f t="shared" si="2"/>
        <v>674.081</v>
      </c>
      <c r="M42" s="229">
        <f t="shared" si="8"/>
        <v>-0.6319492761255695</v>
      </c>
      <c r="N42" s="228">
        <v>2834.7859999999996</v>
      </c>
      <c r="O42" s="225">
        <v>472.838</v>
      </c>
      <c r="P42" s="224">
        <v>0.59</v>
      </c>
      <c r="Q42" s="225">
        <v>33.462</v>
      </c>
      <c r="R42" s="224">
        <f t="shared" si="4"/>
        <v>3341.676</v>
      </c>
      <c r="S42" s="227">
        <f t="shared" si="5"/>
        <v>0.007798482261209896</v>
      </c>
      <c r="T42" s="226">
        <v>3941.9640000000027</v>
      </c>
      <c r="U42" s="225">
        <v>558.0319999999999</v>
      </c>
      <c r="V42" s="224">
        <v>0.35500000000000004</v>
      </c>
      <c r="W42" s="225">
        <v>6.762</v>
      </c>
      <c r="X42" s="224">
        <f t="shared" si="6"/>
        <v>4507.113000000002</v>
      </c>
      <c r="Y42" s="223">
        <f t="shared" si="7"/>
        <v>-0.2585772755198287</v>
      </c>
    </row>
    <row r="43" spans="1:25" ht="19.5" customHeight="1">
      <c r="A43" s="230" t="s">
        <v>356</v>
      </c>
      <c r="B43" s="228">
        <v>82.455</v>
      </c>
      <c r="C43" s="225">
        <v>88.176</v>
      </c>
      <c r="D43" s="224">
        <v>0</v>
      </c>
      <c r="E43" s="225">
        <v>0</v>
      </c>
      <c r="F43" s="224">
        <f>SUM(B43:E43)</f>
        <v>170.631</v>
      </c>
      <c r="G43" s="227">
        <f>F43/$F$9</f>
        <v>0.0035579703469316663</v>
      </c>
      <c r="H43" s="228">
        <v>94.07000000000001</v>
      </c>
      <c r="I43" s="225">
        <v>91.26</v>
      </c>
      <c r="J43" s="224"/>
      <c r="K43" s="225"/>
      <c r="L43" s="224">
        <f>SUM(H43:K43)</f>
        <v>185.33</v>
      </c>
      <c r="M43" s="229">
        <f>IF(ISERROR(F43/L43-1),"         /0",(F43/L43-1))</f>
        <v>-0.07931257756434473</v>
      </c>
      <c r="N43" s="228">
        <v>569.3910000000001</v>
      </c>
      <c r="O43" s="225">
        <v>555.412</v>
      </c>
      <c r="P43" s="224"/>
      <c r="Q43" s="225"/>
      <c r="R43" s="224">
        <f>SUM(N43:Q43)</f>
        <v>1124.803</v>
      </c>
      <c r="S43" s="227">
        <f>R43/$R$9</f>
        <v>0.00262495713015136</v>
      </c>
      <c r="T43" s="226">
        <v>773.7090000000001</v>
      </c>
      <c r="U43" s="225">
        <v>583.149</v>
      </c>
      <c r="V43" s="224">
        <v>0.075</v>
      </c>
      <c r="W43" s="225"/>
      <c r="X43" s="224">
        <f>SUM(T43:W43)</f>
        <v>1356.9330000000002</v>
      </c>
      <c r="Y43" s="223">
        <f>IF(ISERROR(R43/X43-1),"         /0",IF(R43/X43&gt;5,"  *  ",(R43/X43-1)))</f>
        <v>-0.17106961065874293</v>
      </c>
    </row>
    <row r="44" spans="1:25" ht="19.5" customHeight="1">
      <c r="A44" s="230" t="s">
        <v>348</v>
      </c>
      <c r="B44" s="228">
        <v>32.967</v>
      </c>
      <c r="C44" s="225">
        <v>27.938</v>
      </c>
      <c r="D44" s="224">
        <v>0</v>
      </c>
      <c r="E44" s="225">
        <v>0</v>
      </c>
      <c r="F44" s="224">
        <f>SUM(B44:E44)</f>
        <v>60.905</v>
      </c>
      <c r="G44" s="227">
        <f>F44/$F$9</f>
        <v>0.0012699813280111652</v>
      </c>
      <c r="H44" s="228">
        <v>18.916</v>
      </c>
      <c r="I44" s="225">
        <v>48.144</v>
      </c>
      <c r="J44" s="224"/>
      <c r="K44" s="225"/>
      <c r="L44" s="224">
        <f>SUM(H44:K44)</f>
        <v>67.06</v>
      </c>
      <c r="M44" s="229">
        <f>IF(ISERROR(F44/L44-1),"         /0",(F44/L44-1))</f>
        <v>-0.0917834774828512</v>
      </c>
      <c r="N44" s="228">
        <v>327.486</v>
      </c>
      <c r="O44" s="225">
        <v>551.911</v>
      </c>
      <c r="P44" s="224">
        <v>0.593</v>
      </c>
      <c r="Q44" s="225">
        <v>0</v>
      </c>
      <c r="R44" s="224">
        <f>SUM(N44:Q44)</f>
        <v>879.9899999999999</v>
      </c>
      <c r="S44" s="227">
        <f>R44/$R$9</f>
        <v>0.0020536360811287797</v>
      </c>
      <c r="T44" s="226">
        <v>143.6</v>
      </c>
      <c r="U44" s="225">
        <v>574.046</v>
      </c>
      <c r="V44" s="224">
        <v>0</v>
      </c>
      <c r="W44" s="225">
        <v>0</v>
      </c>
      <c r="X44" s="224">
        <f>SUM(T44:W44)</f>
        <v>717.6460000000001</v>
      </c>
      <c r="Y44" s="223">
        <f>IF(ISERROR(R44/X44-1),"         /0",IF(R44/X44&gt;5,"  *  ",(R44/X44-1)))</f>
        <v>0.22621738294367955</v>
      </c>
    </row>
    <row r="45" spans="1:25" ht="19.5" customHeight="1" thickBot="1">
      <c r="A45" s="230" t="s">
        <v>56</v>
      </c>
      <c r="B45" s="228">
        <v>0.533</v>
      </c>
      <c r="C45" s="225">
        <v>0</v>
      </c>
      <c r="D45" s="224">
        <v>0</v>
      </c>
      <c r="E45" s="225">
        <v>0</v>
      </c>
      <c r="F45" s="224">
        <f>SUM(B45:E45)</f>
        <v>0.533</v>
      </c>
      <c r="G45" s="227">
        <f>F45/$F$9</f>
        <v>1.1114030832114787E-05</v>
      </c>
      <c r="H45" s="228">
        <v>0.796</v>
      </c>
      <c r="I45" s="225">
        <v>0</v>
      </c>
      <c r="J45" s="224"/>
      <c r="K45" s="225">
        <v>0</v>
      </c>
      <c r="L45" s="224">
        <f>SUM(H45:K45)</f>
        <v>0.796</v>
      </c>
      <c r="M45" s="229">
        <f>IF(ISERROR(F45/L45-1),"         /0",(F45/L45-1))</f>
        <v>-0.33040201005025127</v>
      </c>
      <c r="N45" s="228">
        <v>5.386</v>
      </c>
      <c r="O45" s="225">
        <v>0</v>
      </c>
      <c r="P45" s="224"/>
      <c r="Q45" s="225">
        <v>457.229</v>
      </c>
      <c r="R45" s="224">
        <f>SUM(N45:Q45)</f>
        <v>462.615</v>
      </c>
      <c r="S45" s="227">
        <f>R45/$R$9</f>
        <v>0.001079606422426835</v>
      </c>
      <c r="T45" s="226">
        <v>8.134</v>
      </c>
      <c r="U45" s="225">
        <v>0</v>
      </c>
      <c r="V45" s="224"/>
      <c r="W45" s="225">
        <v>1.3820000000000001</v>
      </c>
      <c r="X45" s="224">
        <f>SUM(T45:W45)</f>
        <v>9.516</v>
      </c>
      <c r="Y45" s="223" t="str">
        <f>IF(ISERROR(R45/X45-1),"         /0",IF(R45/X45&gt;5,"  *  ",(R45/X45-1)))</f>
        <v>  *  </v>
      </c>
    </row>
    <row r="46" spans="1:25" s="215" customFormat="1" ht="19.5" customHeight="1" thickBot="1">
      <c r="A46" s="274" t="s">
        <v>56</v>
      </c>
      <c r="B46" s="271">
        <v>122.01</v>
      </c>
      <c r="C46" s="270">
        <v>0.020999999999999998</v>
      </c>
      <c r="D46" s="269">
        <v>0.002</v>
      </c>
      <c r="E46" s="270">
        <v>0.002</v>
      </c>
      <c r="F46" s="269">
        <f t="shared" si="0"/>
        <v>122.035</v>
      </c>
      <c r="G46" s="272">
        <f t="shared" si="1"/>
        <v>0.002544654320069658</v>
      </c>
      <c r="H46" s="271">
        <v>93.70599999999999</v>
      </c>
      <c r="I46" s="270">
        <v>0</v>
      </c>
      <c r="J46" s="269">
        <v>0</v>
      </c>
      <c r="K46" s="270">
        <v>0</v>
      </c>
      <c r="L46" s="269">
        <f t="shared" si="2"/>
        <v>93.70599999999999</v>
      </c>
      <c r="M46" s="273">
        <f t="shared" si="8"/>
        <v>0.3023178878620367</v>
      </c>
      <c r="N46" s="271">
        <v>798.8849999999999</v>
      </c>
      <c r="O46" s="270">
        <v>85.98199999999999</v>
      </c>
      <c r="P46" s="269">
        <v>0.792</v>
      </c>
      <c r="Q46" s="270">
        <v>65.98100000000001</v>
      </c>
      <c r="R46" s="269">
        <f t="shared" si="4"/>
        <v>951.6399999999999</v>
      </c>
      <c r="S46" s="272">
        <f t="shared" si="5"/>
        <v>0.002220845964437541</v>
      </c>
      <c r="T46" s="271">
        <v>703.588</v>
      </c>
      <c r="U46" s="270">
        <v>26.658</v>
      </c>
      <c r="V46" s="269">
        <v>0.15</v>
      </c>
      <c r="W46" s="270">
        <v>0</v>
      </c>
      <c r="X46" s="282">
        <f>SUM(T46:W46)</f>
        <v>730.396</v>
      </c>
      <c r="Y46" s="266">
        <f t="shared" si="7"/>
        <v>0.3029096544887977</v>
      </c>
    </row>
    <row r="47" ht="15" thickTop="1">
      <c r="A47" s="116" t="s">
        <v>43</v>
      </c>
    </row>
    <row r="48" ht="14.25">
      <c r="A48" s="116" t="s">
        <v>55</v>
      </c>
    </row>
    <row r="49" ht="14.25">
      <c r="A49" s="123" t="s">
        <v>29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47:Y65536 M47:M65536 Y3 M3">
    <cfRule type="cellIs" priority="6" dxfId="93" operator="lessThan" stopIfTrue="1">
      <formula>0</formula>
    </cfRule>
  </conditionalFormatting>
  <conditionalFormatting sqref="Y10:Y46 M10:M46">
    <cfRule type="cellIs" priority="7" dxfId="93" operator="lessThan" stopIfTrue="1">
      <formula>0</formula>
    </cfRule>
    <cfRule type="cellIs" priority="8" dxfId="95" operator="greaterThanOrEqual" stopIfTrue="1">
      <formula>0</formula>
    </cfRule>
  </conditionalFormatting>
  <conditionalFormatting sqref="M5 Y5 Y7:Y8 M7:M8">
    <cfRule type="cellIs" priority="2" dxfId="93" operator="lessThan" stopIfTrue="1">
      <formula>0</formula>
    </cfRule>
  </conditionalFormatting>
  <conditionalFormatting sqref="Y9 M9">
    <cfRule type="cellIs" priority="3" dxfId="93" operator="lessThan" stopIfTrue="1">
      <formula>0</formula>
    </cfRule>
    <cfRule type="cellIs" priority="4" dxfId="95" operator="greaterThanOrEqual" stopIfTrue="1">
      <formula>0</formula>
    </cfRule>
  </conditionalFormatting>
  <conditionalFormatting sqref="M6 Y6">
    <cfRule type="cellIs" priority="1" dxfId="93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  <ignoredErrors>
    <ignoredError sqref="B41:V41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0"/>
  </sheetPr>
  <dimension ref="A1:Y75"/>
  <sheetViews>
    <sheetView showGridLines="0" zoomScale="80" zoomScaleNormal="80" zoomScalePageLayoutView="0" workbookViewId="0" topLeftCell="C1">
      <selection activeCell="K60" sqref="K60"/>
    </sheetView>
  </sheetViews>
  <sheetFormatPr defaultColWidth="8.00390625" defaultRowHeight="15"/>
  <cols>
    <col min="1" max="1" width="24.28125" style="123" customWidth="1"/>
    <col min="2" max="2" width="9.140625" style="123" bestFit="1" customWidth="1"/>
    <col min="3" max="3" width="9.7109375" style="123" bestFit="1" customWidth="1"/>
    <col min="4" max="4" width="8.00390625" style="123" bestFit="1" customWidth="1"/>
    <col min="5" max="5" width="9.7109375" style="123" bestFit="1" customWidth="1"/>
    <col min="6" max="6" width="9.140625" style="123" bestFit="1" customWidth="1"/>
    <col min="7" max="7" width="9.28125" style="123" customWidth="1"/>
    <col min="8" max="8" width="9.28125" style="123" bestFit="1" customWidth="1"/>
    <col min="9" max="9" width="9.7109375" style="123" bestFit="1" customWidth="1"/>
    <col min="10" max="10" width="8.140625" style="123" customWidth="1"/>
    <col min="11" max="11" width="9.00390625" style="123" customWidth="1"/>
    <col min="12" max="12" width="9.140625" style="123" customWidth="1"/>
    <col min="13" max="13" width="10.28125" style="123" bestFit="1" customWidth="1"/>
    <col min="14" max="14" width="9.28125" style="123" bestFit="1" customWidth="1"/>
    <col min="15" max="15" width="10.140625" style="123" customWidth="1"/>
    <col min="16" max="16" width="8.28125" style="123" bestFit="1" customWidth="1"/>
    <col min="17" max="17" width="9.140625" style="123" customWidth="1"/>
    <col min="18" max="19" width="9.8515625" style="123" bestFit="1" customWidth="1"/>
    <col min="20" max="21" width="10.28125" style="123" customWidth="1"/>
    <col min="22" max="22" width="8.8515625" style="123" customWidth="1"/>
    <col min="23" max="23" width="10.28125" style="123" customWidth="1"/>
    <col min="24" max="24" width="9.8515625" style="123" bestFit="1" customWidth="1"/>
    <col min="25" max="25" width="8.7109375" style="123" bestFit="1" customWidth="1"/>
    <col min="26" max="16384" width="8.00390625" style="123" customWidth="1"/>
  </cols>
  <sheetData>
    <row r="1" spans="24:25" ht="18.75" thickBot="1">
      <c r="X1" s="581" t="s">
        <v>28</v>
      </c>
      <c r="Y1" s="582"/>
    </row>
    <row r="2" ht="5.25" customHeight="1" thickBot="1"/>
    <row r="3" spans="1:25" ht="24" customHeight="1" thickTop="1">
      <c r="A3" s="639" t="s">
        <v>73</v>
      </c>
      <c r="B3" s="640"/>
      <c r="C3" s="640"/>
      <c r="D3" s="640"/>
      <c r="E3" s="640"/>
      <c r="F3" s="640"/>
      <c r="G3" s="640"/>
      <c r="H3" s="640"/>
      <c r="I3" s="640"/>
      <c r="J3" s="640"/>
      <c r="K3" s="640"/>
      <c r="L3" s="640"/>
      <c r="M3" s="640"/>
      <c r="N3" s="640"/>
      <c r="O3" s="640"/>
      <c r="P3" s="640"/>
      <c r="Q3" s="640"/>
      <c r="R3" s="640"/>
      <c r="S3" s="640"/>
      <c r="T3" s="640"/>
      <c r="U3" s="640"/>
      <c r="V3" s="640"/>
      <c r="W3" s="640"/>
      <c r="X3" s="640"/>
      <c r="Y3" s="641"/>
    </row>
    <row r="4" spans="1:25" ht="21" customHeight="1" thickBot="1">
      <c r="A4" s="650" t="s">
        <v>45</v>
      </c>
      <c r="B4" s="651"/>
      <c r="C4" s="651"/>
      <c r="D4" s="651"/>
      <c r="E4" s="651"/>
      <c r="F4" s="651"/>
      <c r="G4" s="651"/>
      <c r="H4" s="651"/>
      <c r="I4" s="651"/>
      <c r="J4" s="651"/>
      <c r="K4" s="651"/>
      <c r="L4" s="651"/>
      <c r="M4" s="651"/>
      <c r="N4" s="651"/>
      <c r="O4" s="651"/>
      <c r="P4" s="651"/>
      <c r="Q4" s="651"/>
      <c r="R4" s="651"/>
      <c r="S4" s="651"/>
      <c r="T4" s="651"/>
      <c r="U4" s="651"/>
      <c r="V4" s="651"/>
      <c r="W4" s="651"/>
      <c r="X4" s="651"/>
      <c r="Y4" s="652"/>
    </row>
    <row r="5" spans="1:25" s="265" customFormat="1" ht="15.75" customHeight="1" thickBot="1" thickTop="1">
      <c r="A5" s="586" t="s">
        <v>68</v>
      </c>
      <c r="B5" s="656" t="s">
        <v>36</v>
      </c>
      <c r="C5" s="657"/>
      <c r="D5" s="657"/>
      <c r="E5" s="657"/>
      <c r="F5" s="657"/>
      <c r="G5" s="657"/>
      <c r="H5" s="657"/>
      <c r="I5" s="657"/>
      <c r="J5" s="658"/>
      <c r="K5" s="658"/>
      <c r="L5" s="658"/>
      <c r="M5" s="659"/>
      <c r="N5" s="656" t="s">
        <v>35</v>
      </c>
      <c r="O5" s="657"/>
      <c r="P5" s="657"/>
      <c r="Q5" s="657"/>
      <c r="R5" s="657"/>
      <c r="S5" s="657"/>
      <c r="T5" s="657"/>
      <c r="U5" s="657"/>
      <c r="V5" s="657"/>
      <c r="W5" s="657"/>
      <c r="X5" s="657"/>
      <c r="Y5" s="660"/>
    </row>
    <row r="6" spans="1:25" s="163" customFormat="1" ht="26.25" customHeight="1" thickBot="1">
      <c r="A6" s="587"/>
      <c r="B6" s="645" t="s">
        <v>154</v>
      </c>
      <c r="C6" s="646"/>
      <c r="D6" s="646"/>
      <c r="E6" s="646"/>
      <c r="F6" s="646"/>
      <c r="G6" s="642" t="s">
        <v>34</v>
      </c>
      <c r="H6" s="645" t="s">
        <v>155</v>
      </c>
      <c r="I6" s="646"/>
      <c r="J6" s="646"/>
      <c r="K6" s="646"/>
      <c r="L6" s="646"/>
      <c r="M6" s="653" t="s">
        <v>33</v>
      </c>
      <c r="N6" s="645" t="s">
        <v>156</v>
      </c>
      <c r="O6" s="646"/>
      <c r="P6" s="646"/>
      <c r="Q6" s="646"/>
      <c r="R6" s="646"/>
      <c r="S6" s="642" t="s">
        <v>34</v>
      </c>
      <c r="T6" s="645" t="s">
        <v>157</v>
      </c>
      <c r="U6" s="646"/>
      <c r="V6" s="646"/>
      <c r="W6" s="646"/>
      <c r="X6" s="646"/>
      <c r="Y6" s="647" t="s">
        <v>33</v>
      </c>
    </row>
    <row r="7" spans="1:25" s="163" customFormat="1" ht="26.25" customHeight="1">
      <c r="A7" s="588"/>
      <c r="B7" s="580" t="s">
        <v>22</v>
      </c>
      <c r="C7" s="576"/>
      <c r="D7" s="575" t="s">
        <v>21</v>
      </c>
      <c r="E7" s="576"/>
      <c r="F7" s="665" t="s">
        <v>17</v>
      </c>
      <c r="G7" s="643"/>
      <c r="H7" s="580" t="s">
        <v>22</v>
      </c>
      <c r="I7" s="576"/>
      <c r="J7" s="575" t="s">
        <v>21</v>
      </c>
      <c r="K7" s="576"/>
      <c r="L7" s="665" t="s">
        <v>17</v>
      </c>
      <c r="M7" s="654"/>
      <c r="N7" s="580" t="s">
        <v>22</v>
      </c>
      <c r="O7" s="576"/>
      <c r="P7" s="575" t="s">
        <v>21</v>
      </c>
      <c r="Q7" s="576"/>
      <c r="R7" s="665" t="s">
        <v>17</v>
      </c>
      <c r="S7" s="643"/>
      <c r="T7" s="580" t="s">
        <v>22</v>
      </c>
      <c r="U7" s="576"/>
      <c r="V7" s="575" t="s">
        <v>21</v>
      </c>
      <c r="W7" s="576"/>
      <c r="X7" s="665" t="s">
        <v>17</v>
      </c>
      <c r="Y7" s="648"/>
    </row>
    <row r="8" spans="1:25" s="261" customFormat="1" ht="15" thickBot="1">
      <c r="A8" s="589"/>
      <c r="B8" s="264" t="s">
        <v>31</v>
      </c>
      <c r="C8" s="262" t="s">
        <v>30</v>
      </c>
      <c r="D8" s="263" t="s">
        <v>31</v>
      </c>
      <c r="E8" s="262" t="s">
        <v>30</v>
      </c>
      <c r="F8" s="638"/>
      <c r="G8" s="644"/>
      <c r="H8" s="264" t="s">
        <v>31</v>
      </c>
      <c r="I8" s="262" t="s">
        <v>30</v>
      </c>
      <c r="J8" s="263" t="s">
        <v>31</v>
      </c>
      <c r="K8" s="262" t="s">
        <v>30</v>
      </c>
      <c r="L8" s="638"/>
      <c r="M8" s="655"/>
      <c r="N8" s="264" t="s">
        <v>31</v>
      </c>
      <c r="O8" s="262" t="s">
        <v>30</v>
      </c>
      <c r="P8" s="263" t="s">
        <v>31</v>
      </c>
      <c r="Q8" s="262" t="s">
        <v>30</v>
      </c>
      <c r="R8" s="638"/>
      <c r="S8" s="644"/>
      <c r="T8" s="264" t="s">
        <v>31</v>
      </c>
      <c r="U8" s="262" t="s">
        <v>30</v>
      </c>
      <c r="V8" s="263" t="s">
        <v>31</v>
      </c>
      <c r="W8" s="262" t="s">
        <v>30</v>
      </c>
      <c r="X8" s="638"/>
      <c r="Y8" s="649"/>
    </row>
    <row r="9" spans="1:25" s="152" customFormat="1" ht="18" customHeight="1" thickBot="1" thickTop="1">
      <c r="A9" s="324" t="s">
        <v>24</v>
      </c>
      <c r="B9" s="323">
        <f>B10+B26+B42+B51+B67+B72</f>
        <v>26812.659999999996</v>
      </c>
      <c r="C9" s="322">
        <f>C10+C26+C42+C51+C67+C72</f>
        <v>17190.136</v>
      </c>
      <c r="D9" s="320">
        <f>D10+D26+D42+D51+D67+D72</f>
        <v>3099.7039999999997</v>
      </c>
      <c r="E9" s="321">
        <f>E10+E26+E42+E51+E67+E72</f>
        <v>854.8979999999999</v>
      </c>
      <c r="F9" s="320">
        <f aca="true" t="shared" si="0" ref="F9:F17">SUM(B9:E9)</f>
        <v>47957.397999999994</v>
      </c>
      <c r="G9" s="332">
        <f aca="true" t="shared" si="1" ref="G9:G17">F9/$F$9</f>
        <v>1</v>
      </c>
      <c r="H9" s="323">
        <f>H10+H26+H42+H51+H67+H72</f>
        <v>24812.35</v>
      </c>
      <c r="I9" s="322">
        <f>I10+I26+I42+I51+I67+I72</f>
        <v>15647.331999999999</v>
      </c>
      <c r="J9" s="320">
        <f>J10+J26+J42+J51+J67+J72</f>
        <v>2924.315</v>
      </c>
      <c r="K9" s="321">
        <f>K10+K26+K42+K51+K67+K72</f>
        <v>2255.831</v>
      </c>
      <c r="L9" s="320">
        <f aca="true" t="shared" si="2" ref="L9:L17">SUM(H9:K9)</f>
        <v>45639.828</v>
      </c>
      <c r="M9" s="398">
        <f aca="true" t="shared" si="3" ref="M9:M17">IF(ISERROR(F9/L9-1),"         /0",(F9/L9-1))</f>
        <v>0.05077955157937919</v>
      </c>
      <c r="N9" s="403">
        <f>N10+N26+N42+N51+N67+N72</f>
        <v>244576.645</v>
      </c>
      <c r="O9" s="322">
        <f>O10+O26+O42+O51+O67+O72</f>
        <v>138658.055</v>
      </c>
      <c r="P9" s="320">
        <f>P10+P26+P42+P51+P67+P72</f>
        <v>31063.835</v>
      </c>
      <c r="Q9" s="321">
        <f>Q10+Q26+Q42+Q51+Q67+Q72</f>
        <v>14204.844000000001</v>
      </c>
      <c r="R9" s="320">
        <f aca="true" t="shared" si="4" ref="R9:R17">SUM(N9:Q9)</f>
        <v>428503.37899999996</v>
      </c>
      <c r="S9" s="418">
        <f aca="true" t="shared" si="5" ref="S9:S17">R9/$R$9</f>
        <v>1</v>
      </c>
      <c r="T9" s="323">
        <f>T10+T26+T42+T51+T67+T72</f>
        <v>232868.16499999995</v>
      </c>
      <c r="U9" s="322">
        <f>U10+U26+U42+U51+U67+U72</f>
        <v>137599.935</v>
      </c>
      <c r="V9" s="320">
        <f>V10+V26+V42+V51+V67+V72</f>
        <v>26851.274</v>
      </c>
      <c r="W9" s="321">
        <f>W10+W26+W42+W51+W67+W72</f>
        <v>17852.281</v>
      </c>
      <c r="X9" s="320">
        <f aca="true" t="shared" si="6" ref="X9:X17">SUM(T9:W9)</f>
        <v>415171.65499999997</v>
      </c>
      <c r="Y9" s="319">
        <f>IF(ISERROR(R9/X9-1),"         /0",(R9/X9-1))</f>
        <v>0.03211135403740406</v>
      </c>
    </row>
    <row r="10" spans="1:25" s="231" customFormat="1" ht="19.5" customHeight="1">
      <c r="A10" s="238" t="s">
        <v>61</v>
      </c>
      <c r="B10" s="235">
        <f>SUM(B11:B25)</f>
        <v>16891.293999999998</v>
      </c>
      <c r="C10" s="234">
        <f>SUM(C11:C25)</f>
        <v>9308.067</v>
      </c>
      <c r="D10" s="233">
        <f>SUM(D11:D25)</f>
        <v>3094.4809999999998</v>
      </c>
      <c r="E10" s="305">
        <f>SUM(E11:E25)</f>
        <v>600.394</v>
      </c>
      <c r="F10" s="233">
        <f t="shared" si="0"/>
        <v>29894.235999999997</v>
      </c>
      <c r="G10" s="236">
        <f t="shared" si="1"/>
        <v>0.6233498322823937</v>
      </c>
      <c r="H10" s="235">
        <f>SUM(H11:H25)</f>
        <v>15716.788999999999</v>
      </c>
      <c r="I10" s="234">
        <f>SUM(I11:I25)</f>
        <v>7978.146999999999</v>
      </c>
      <c r="J10" s="233">
        <f>SUM(J11:J25)</f>
        <v>2712.499</v>
      </c>
      <c r="K10" s="305">
        <f>SUM(K11:K25)</f>
        <v>1323.0320000000002</v>
      </c>
      <c r="L10" s="233">
        <f t="shared" si="2"/>
        <v>27730.466999999997</v>
      </c>
      <c r="M10" s="399">
        <f t="shared" si="3"/>
        <v>0.07802858134340118</v>
      </c>
      <c r="N10" s="404">
        <f>SUM(N11:N25)</f>
        <v>162962.471</v>
      </c>
      <c r="O10" s="234">
        <f>SUM(O11:O25)</f>
        <v>73317.66300000002</v>
      </c>
      <c r="P10" s="233">
        <f>SUM(P11:P25)</f>
        <v>29623.413</v>
      </c>
      <c r="Q10" s="305">
        <f>SUM(Q11:Q25)</f>
        <v>8777.296</v>
      </c>
      <c r="R10" s="233">
        <f t="shared" si="4"/>
        <v>274680.843</v>
      </c>
      <c r="S10" s="419">
        <f t="shared" si="5"/>
        <v>0.6410237502467864</v>
      </c>
      <c r="T10" s="235">
        <f>SUM(T11:T25)</f>
        <v>155867.75699999998</v>
      </c>
      <c r="U10" s="234">
        <f>SUM(U11:U25)</f>
        <v>68586.313</v>
      </c>
      <c r="V10" s="233">
        <f>SUM(V11:V25)</f>
        <v>23720.115999999998</v>
      </c>
      <c r="W10" s="305">
        <f>SUM(W11:W25)</f>
        <v>11232.280999999999</v>
      </c>
      <c r="X10" s="233">
        <f t="shared" si="6"/>
        <v>259406.46699999998</v>
      </c>
      <c r="Y10" s="232">
        <f aca="true" t="shared" si="7" ref="Y10:Y17">IF(ISERROR(R10/X10-1),"         /0",IF(R10/X10&gt;5,"  *  ",(R10/X10-1)))</f>
        <v>0.05888201700075579</v>
      </c>
    </row>
    <row r="11" spans="1:25" ht="19.5" customHeight="1">
      <c r="A11" s="230" t="s">
        <v>174</v>
      </c>
      <c r="B11" s="228">
        <v>6790.418000000001</v>
      </c>
      <c r="C11" s="225">
        <v>3645.84</v>
      </c>
      <c r="D11" s="224">
        <v>0</v>
      </c>
      <c r="E11" s="276">
        <v>0</v>
      </c>
      <c r="F11" s="224">
        <f t="shared" si="0"/>
        <v>10436.258000000002</v>
      </c>
      <c r="G11" s="227">
        <f t="shared" si="1"/>
        <v>0.2176151842099524</v>
      </c>
      <c r="H11" s="228">
        <v>3784.4880000000003</v>
      </c>
      <c r="I11" s="225">
        <v>2770.724</v>
      </c>
      <c r="J11" s="224"/>
      <c r="K11" s="276"/>
      <c r="L11" s="224">
        <f t="shared" si="2"/>
        <v>6555.212</v>
      </c>
      <c r="M11" s="400">
        <f t="shared" si="3"/>
        <v>0.5920549937973021</v>
      </c>
      <c r="N11" s="405">
        <v>55371.98499999999</v>
      </c>
      <c r="O11" s="225">
        <v>32096.574000000008</v>
      </c>
      <c r="P11" s="224">
        <v>43.935</v>
      </c>
      <c r="Q11" s="276"/>
      <c r="R11" s="224">
        <f t="shared" si="4"/>
        <v>87512.494</v>
      </c>
      <c r="S11" s="420">
        <f t="shared" si="5"/>
        <v>0.20422824717095175</v>
      </c>
      <c r="T11" s="228">
        <v>39273.94199999999</v>
      </c>
      <c r="U11" s="225">
        <v>26268.746</v>
      </c>
      <c r="V11" s="224"/>
      <c r="W11" s="276"/>
      <c r="X11" s="224">
        <f t="shared" si="6"/>
        <v>65542.688</v>
      </c>
      <c r="Y11" s="223">
        <f t="shared" si="7"/>
        <v>0.33519842823657187</v>
      </c>
    </row>
    <row r="12" spans="1:25" ht="19.5" customHeight="1">
      <c r="A12" s="230" t="s">
        <v>200</v>
      </c>
      <c r="B12" s="228">
        <v>2302.8179999999998</v>
      </c>
      <c r="C12" s="225">
        <v>1990.772</v>
      </c>
      <c r="D12" s="224">
        <v>82.765</v>
      </c>
      <c r="E12" s="276">
        <v>0</v>
      </c>
      <c r="F12" s="224">
        <f t="shared" si="0"/>
        <v>4376.3550000000005</v>
      </c>
      <c r="G12" s="227">
        <f t="shared" si="1"/>
        <v>0.09125505516375182</v>
      </c>
      <c r="H12" s="228">
        <v>3693.906</v>
      </c>
      <c r="I12" s="225">
        <v>1632.944</v>
      </c>
      <c r="J12" s="224"/>
      <c r="K12" s="276">
        <v>64.075</v>
      </c>
      <c r="L12" s="224">
        <f t="shared" si="2"/>
        <v>5390.925</v>
      </c>
      <c r="M12" s="400">
        <f t="shared" si="3"/>
        <v>-0.18819961323891532</v>
      </c>
      <c r="N12" s="405">
        <v>32441.959000000003</v>
      </c>
      <c r="O12" s="225">
        <v>13826.587</v>
      </c>
      <c r="P12" s="224">
        <v>82.765</v>
      </c>
      <c r="Q12" s="276"/>
      <c r="R12" s="224">
        <f t="shared" si="4"/>
        <v>46351.311</v>
      </c>
      <c r="S12" s="420">
        <f t="shared" si="5"/>
        <v>0.10817023452223466</v>
      </c>
      <c r="T12" s="228">
        <v>32503.252000000004</v>
      </c>
      <c r="U12" s="225">
        <v>13921.515000000001</v>
      </c>
      <c r="V12" s="224"/>
      <c r="W12" s="276">
        <v>64.075</v>
      </c>
      <c r="X12" s="224">
        <f t="shared" si="6"/>
        <v>46488.842000000004</v>
      </c>
      <c r="Y12" s="223">
        <f t="shared" si="7"/>
        <v>-0.0029583657945276842</v>
      </c>
    </row>
    <row r="13" spans="1:25" ht="19.5" customHeight="1">
      <c r="A13" s="230" t="s">
        <v>176</v>
      </c>
      <c r="B13" s="228">
        <v>2748.853</v>
      </c>
      <c r="C13" s="225">
        <v>1626.5659999999998</v>
      </c>
      <c r="D13" s="224">
        <v>0</v>
      </c>
      <c r="E13" s="276">
        <v>0</v>
      </c>
      <c r="F13" s="224">
        <f t="shared" si="0"/>
        <v>4375.419</v>
      </c>
      <c r="G13" s="227">
        <f t="shared" si="1"/>
        <v>0.09123553784131493</v>
      </c>
      <c r="H13" s="228">
        <v>3174.429</v>
      </c>
      <c r="I13" s="225">
        <v>1332.498</v>
      </c>
      <c r="J13" s="224"/>
      <c r="K13" s="276"/>
      <c r="L13" s="224">
        <f t="shared" si="2"/>
        <v>4506.927</v>
      </c>
      <c r="M13" s="400">
        <f t="shared" si="3"/>
        <v>-0.02917908366388</v>
      </c>
      <c r="N13" s="405">
        <v>29555.867000000006</v>
      </c>
      <c r="O13" s="225">
        <v>9364.275000000001</v>
      </c>
      <c r="P13" s="224"/>
      <c r="Q13" s="276"/>
      <c r="R13" s="224">
        <f t="shared" si="4"/>
        <v>38920.14200000001</v>
      </c>
      <c r="S13" s="420">
        <f t="shared" si="5"/>
        <v>0.09082808656218323</v>
      </c>
      <c r="T13" s="228">
        <v>34657.15299999999</v>
      </c>
      <c r="U13" s="225">
        <v>8905.202</v>
      </c>
      <c r="V13" s="224"/>
      <c r="W13" s="276"/>
      <c r="X13" s="224">
        <f t="shared" si="6"/>
        <v>43562.35499999999</v>
      </c>
      <c r="Y13" s="223">
        <f t="shared" si="7"/>
        <v>-0.10656478512238332</v>
      </c>
    </row>
    <row r="14" spans="1:25" ht="19.5" customHeight="1">
      <c r="A14" s="230" t="s">
        <v>201</v>
      </c>
      <c r="B14" s="228">
        <v>2023.3829999999998</v>
      </c>
      <c r="C14" s="225">
        <v>1002.534</v>
      </c>
      <c r="D14" s="224">
        <v>561.957</v>
      </c>
      <c r="E14" s="276">
        <v>148.066</v>
      </c>
      <c r="F14" s="224">
        <f t="shared" si="0"/>
        <v>3735.9399999999996</v>
      </c>
      <c r="G14" s="227">
        <f t="shared" si="1"/>
        <v>0.07790122391544262</v>
      </c>
      <c r="H14" s="228">
        <v>1909.152</v>
      </c>
      <c r="I14" s="225">
        <v>910.027</v>
      </c>
      <c r="J14" s="224"/>
      <c r="K14" s="276"/>
      <c r="L14" s="224">
        <f t="shared" si="2"/>
        <v>2819.179</v>
      </c>
      <c r="M14" s="400">
        <f t="shared" si="3"/>
        <v>0.3251872264939544</v>
      </c>
      <c r="N14" s="405">
        <v>18643.284</v>
      </c>
      <c r="O14" s="225">
        <v>9037.356</v>
      </c>
      <c r="P14" s="224">
        <v>2878.071</v>
      </c>
      <c r="Q14" s="276">
        <v>458.202</v>
      </c>
      <c r="R14" s="224">
        <f t="shared" si="4"/>
        <v>31016.913</v>
      </c>
      <c r="S14" s="420">
        <f t="shared" si="5"/>
        <v>0.0723842903465179</v>
      </c>
      <c r="T14" s="228">
        <v>18767.404000000002</v>
      </c>
      <c r="U14" s="225">
        <v>8513.761999999999</v>
      </c>
      <c r="V14" s="224"/>
      <c r="W14" s="276"/>
      <c r="X14" s="224">
        <f t="shared" si="6"/>
        <v>27281.166</v>
      </c>
      <c r="Y14" s="223">
        <f t="shared" si="7"/>
        <v>0.13693501956624576</v>
      </c>
    </row>
    <row r="15" spans="1:25" ht="19.5" customHeight="1">
      <c r="A15" s="230" t="s">
        <v>202</v>
      </c>
      <c r="B15" s="228">
        <v>0</v>
      </c>
      <c r="C15" s="225">
        <v>0</v>
      </c>
      <c r="D15" s="224">
        <v>2449.139</v>
      </c>
      <c r="E15" s="276">
        <v>451.96799999999996</v>
      </c>
      <c r="F15" s="224">
        <f t="shared" si="0"/>
        <v>2901.107</v>
      </c>
      <c r="G15" s="227">
        <f t="shared" si="1"/>
        <v>0.060493419597118264</v>
      </c>
      <c r="H15" s="228"/>
      <c r="I15" s="225"/>
      <c r="J15" s="224">
        <v>1557.56</v>
      </c>
      <c r="K15" s="276">
        <v>554.877</v>
      </c>
      <c r="L15" s="224">
        <f t="shared" si="2"/>
        <v>2112.437</v>
      </c>
      <c r="M15" s="400">
        <f t="shared" si="3"/>
        <v>0.3733460453495181</v>
      </c>
      <c r="N15" s="405"/>
      <c r="O15" s="225"/>
      <c r="P15" s="224">
        <v>22138.939</v>
      </c>
      <c r="Q15" s="276">
        <v>4698.682000000001</v>
      </c>
      <c r="R15" s="224">
        <f t="shared" si="4"/>
        <v>26837.621</v>
      </c>
      <c r="S15" s="420">
        <f t="shared" si="5"/>
        <v>0.06263106037257177</v>
      </c>
      <c r="T15" s="228"/>
      <c r="U15" s="225"/>
      <c r="V15" s="224">
        <v>12241.789999999999</v>
      </c>
      <c r="W15" s="276">
        <v>4383.531999999999</v>
      </c>
      <c r="X15" s="224">
        <f t="shared" si="6"/>
        <v>16625.322</v>
      </c>
      <c r="Y15" s="223">
        <f t="shared" si="7"/>
        <v>0.6142617267803896</v>
      </c>
    </row>
    <row r="16" spans="1:25" ht="19.5" customHeight="1">
      <c r="A16" s="230" t="s">
        <v>158</v>
      </c>
      <c r="B16" s="228">
        <v>683.666</v>
      </c>
      <c r="C16" s="225">
        <v>427.511</v>
      </c>
      <c r="D16" s="224">
        <v>0</v>
      </c>
      <c r="E16" s="276">
        <v>0</v>
      </c>
      <c r="F16" s="224">
        <f t="shared" si="0"/>
        <v>1111.1770000000001</v>
      </c>
      <c r="G16" s="227">
        <f t="shared" si="1"/>
        <v>0.02317008524941241</v>
      </c>
      <c r="H16" s="228">
        <v>472.274</v>
      </c>
      <c r="I16" s="225">
        <v>195.48899999999995</v>
      </c>
      <c r="J16" s="224">
        <v>0</v>
      </c>
      <c r="K16" s="276"/>
      <c r="L16" s="224">
        <f t="shared" si="2"/>
        <v>667.7629999999999</v>
      </c>
      <c r="M16" s="400">
        <f t="shared" si="3"/>
        <v>0.6640290043024251</v>
      </c>
      <c r="N16" s="405">
        <v>5689.346999999999</v>
      </c>
      <c r="O16" s="225">
        <v>3761.322999999999</v>
      </c>
      <c r="P16" s="224">
        <v>0</v>
      </c>
      <c r="Q16" s="276">
        <v>0</v>
      </c>
      <c r="R16" s="224">
        <f t="shared" si="4"/>
        <v>9450.669999999998</v>
      </c>
      <c r="S16" s="420">
        <f t="shared" si="5"/>
        <v>0.022055065288061587</v>
      </c>
      <c r="T16" s="228">
        <v>4657.624000000001</v>
      </c>
      <c r="U16" s="225">
        <v>2044.3880000000001</v>
      </c>
      <c r="V16" s="224">
        <v>0</v>
      </c>
      <c r="W16" s="276">
        <v>0</v>
      </c>
      <c r="X16" s="224">
        <f t="shared" si="6"/>
        <v>6702.012000000001</v>
      </c>
      <c r="Y16" s="223">
        <f t="shared" si="7"/>
        <v>0.4101243029705106</v>
      </c>
    </row>
    <row r="17" spans="1:25" ht="19.5" customHeight="1">
      <c r="A17" s="230" t="s">
        <v>205</v>
      </c>
      <c r="B17" s="228">
        <v>1078.989</v>
      </c>
      <c r="C17" s="225">
        <v>0</v>
      </c>
      <c r="D17" s="224">
        <v>0</v>
      </c>
      <c r="E17" s="276">
        <v>0</v>
      </c>
      <c r="F17" s="224">
        <f t="shared" si="0"/>
        <v>1078.989</v>
      </c>
      <c r="G17" s="227">
        <f t="shared" si="1"/>
        <v>0.02249890621672177</v>
      </c>
      <c r="H17" s="228">
        <v>856.042</v>
      </c>
      <c r="I17" s="225"/>
      <c r="J17" s="224"/>
      <c r="K17" s="276"/>
      <c r="L17" s="224">
        <f t="shared" si="2"/>
        <v>856.042</v>
      </c>
      <c r="M17" s="400">
        <f t="shared" si="3"/>
        <v>0.2604393242387639</v>
      </c>
      <c r="N17" s="405">
        <v>8034.6410000000005</v>
      </c>
      <c r="O17" s="225"/>
      <c r="P17" s="224"/>
      <c r="Q17" s="276"/>
      <c r="R17" s="224">
        <f t="shared" si="4"/>
        <v>8034.6410000000005</v>
      </c>
      <c r="S17" s="420">
        <f t="shared" si="5"/>
        <v>0.018750472910506504</v>
      </c>
      <c r="T17" s="228">
        <v>7532.193000000001</v>
      </c>
      <c r="U17" s="225"/>
      <c r="V17" s="224"/>
      <c r="W17" s="276"/>
      <c r="X17" s="224">
        <f t="shared" si="6"/>
        <v>7532.193000000001</v>
      </c>
      <c r="Y17" s="223">
        <f t="shared" si="7"/>
        <v>0.06670673467873156</v>
      </c>
    </row>
    <row r="18" spans="1:25" ht="19.5" customHeight="1">
      <c r="A18" s="230" t="s">
        <v>204</v>
      </c>
      <c r="B18" s="228">
        <v>508.52</v>
      </c>
      <c r="C18" s="225">
        <v>161.738</v>
      </c>
      <c r="D18" s="224">
        <v>0</v>
      </c>
      <c r="E18" s="276">
        <v>0</v>
      </c>
      <c r="F18" s="224">
        <f aca="true" t="shared" si="8" ref="F18:F25">SUM(B18:E18)</f>
        <v>670.258</v>
      </c>
      <c r="G18" s="227">
        <f aca="true" t="shared" si="9" ref="G18:G25">F18/$F$9</f>
        <v>0.013976112715706555</v>
      </c>
      <c r="H18" s="228">
        <v>921.198</v>
      </c>
      <c r="I18" s="225">
        <v>189.514</v>
      </c>
      <c r="J18" s="224"/>
      <c r="K18" s="276"/>
      <c r="L18" s="224">
        <f aca="true" t="shared" si="10" ref="L18:L25">SUM(H18:K18)</f>
        <v>1110.712</v>
      </c>
      <c r="M18" s="400">
        <f aca="true" t="shared" si="11" ref="M18:M25">IF(ISERROR(F18/L18-1),"         /0",(F18/L18-1))</f>
        <v>-0.3965510411339753</v>
      </c>
      <c r="N18" s="405">
        <v>6909.710000000002</v>
      </c>
      <c r="O18" s="225">
        <v>1495.9450000000002</v>
      </c>
      <c r="P18" s="224"/>
      <c r="Q18" s="276"/>
      <c r="R18" s="224">
        <f aca="true" t="shared" si="12" ref="R18:R25">SUM(N18:Q18)</f>
        <v>8405.655000000002</v>
      </c>
      <c r="S18" s="420">
        <f aca="true" t="shared" si="13" ref="S18:S25">R18/$R$9</f>
        <v>0.019616309723429284</v>
      </c>
      <c r="T18" s="228">
        <v>10768.372</v>
      </c>
      <c r="U18" s="225">
        <v>1564.724</v>
      </c>
      <c r="V18" s="224"/>
      <c r="W18" s="276">
        <v>48.026</v>
      </c>
      <c r="X18" s="224">
        <f aca="true" t="shared" si="14" ref="X18:X25">SUM(T18:W18)</f>
        <v>12381.122</v>
      </c>
      <c r="Y18" s="223">
        <f aca="true" t="shared" si="15" ref="Y18:Y25">IF(ISERROR(R18/X18-1),"         /0",IF(R18/X18&gt;5,"  *  ",(R18/X18-1)))</f>
        <v>-0.3210910125915888</v>
      </c>
    </row>
    <row r="19" spans="1:25" ht="19.5" customHeight="1">
      <c r="A19" s="230" t="s">
        <v>209</v>
      </c>
      <c r="B19" s="228">
        <v>350.936</v>
      </c>
      <c r="C19" s="225">
        <v>217.58</v>
      </c>
      <c r="D19" s="224">
        <v>0</v>
      </c>
      <c r="E19" s="276">
        <v>0</v>
      </c>
      <c r="F19" s="224">
        <f t="shared" si="8"/>
        <v>568.516</v>
      </c>
      <c r="G19" s="227">
        <f t="shared" si="9"/>
        <v>0.01185460478902546</v>
      </c>
      <c r="H19" s="228">
        <v>370.826</v>
      </c>
      <c r="I19" s="225">
        <v>184.792</v>
      </c>
      <c r="J19" s="224"/>
      <c r="K19" s="276"/>
      <c r="L19" s="224">
        <f t="shared" si="10"/>
        <v>555.618</v>
      </c>
      <c r="M19" s="400">
        <f t="shared" si="11"/>
        <v>0.023213790769917253</v>
      </c>
      <c r="N19" s="405">
        <v>2212.583</v>
      </c>
      <c r="O19" s="225">
        <v>1424.171</v>
      </c>
      <c r="P19" s="224"/>
      <c r="Q19" s="276"/>
      <c r="R19" s="224">
        <f t="shared" si="12"/>
        <v>3636.754</v>
      </c>
      <c r="S19" s="420">
        <f t="shared" si="13"/>
        <v>0.008487106935975878</v>
      </c>
      <c r="T19" s="228">
        <v>3053.4880000000003</v>
      </c>
      <c r="U19" s="225">
        <v>1237.6589999999999</v>
      </c>
      <c r="V19" s="224"/>
      <c r="W19" s="276"/>
      <c r="X19" s="224">
        <f t="shared" si="14"/>
        <v>4291.147</v>
      </c>
      <c r="Y19" s="223">
        <f t="shared" si="15"/>
        <v>-0.15249838796014215</v>
      </c>
    </row>
    <row r="20" spans="1:25" ht="19.5" customHeight="1">
      <c r="A20" s="230" t="s">
        <v>178</v>
      </c>
      <c r="B20" s="228">
        <v>162.834</v>
      </c>
      <c r="C20" s="225">
        <v>112.83</v>
      </c>
      <c r="D20" s="224">
        <v>0</v>
      </c>
      <c r="E20" s="276">
        <v>0</v>
      </c>
      <c r="F20" s="224">
        <f>SUM(B20:E20)</f>
        <v>275.664</v>
      </c>
      <c r="G20" s="227">
        <f>F20/$F$9</f>
        <v>0.0057481016797450105</v>
      </c>
      <c r="H20" s="228">
        <v>253.70300000000003</v>
      </c>
      <c r="I20" s="225">
        <v>228.813</v>
      </c>
      <c r="J20" s="224"/>
      <c r="K20" s="276"/>
      <c r="L20" s="224">
        <f>SUM(H20:K20)</f>
        <v>482.516</v>
      </c>
      <c r="M20" s="400">
        <f>IF(ISERROR(F20/L20-1),"         /0",(F20/L20-1))</f>
        <v>-0.428694592510922</v>
      </c>
      <c r="N20" s="405">
        <v>1547.290999999999</v>
      </c>
      <c r="O20" s="225">
        <v>1142.028</v>
      </c>
      <c r="P20" s="224"/>
      <c r="Q20" s="276"/>
      <c r="R20" s="224">
        <f>SUM(N20:Q20)</f>
        <v>2689.318999999999</v>
      </c>
      <c r="S20" s="420">
        <f>R20/$R$9</f>
        <v>0.006276074196371738</v>
      </c>
      <c r="T20" s="228">
        <v>1358.9020000000003</v>
      </c>
      <c r="U20" s="225">
        <v>1397.9339999999995</v>
      </c>
      <c r="V20" s="224"/>
      <c r="W20" s="276"/>
      <c r="X20" s="224">
        <f>SUM(T20:W20)</f>
        <v>2756.836</v>
      </c>
      <c r="Y20" s="223">
        <f>IF(ISERROR(R20/X20-1),"         /0",IF(R20/X20&gt;5,"  *  ",(R20/X20-1)))</f>
        <v>-0.024490756795108815</v>
      </c>
    </row>
    <row r="21" spans="1:25" ht="19.5" customHeight="1">
      <c r="A21" s="230" t="s">
        <v>195</v>
      </c>
      <c r="B21" s="228">
        <v>95.09899999999999</v>
      </c>
      <c r="C21" s="225">
        <v>88.788</v>
      </c>
      <c r="D21" s="224">
        <v>0</v>
      </c>
      <c r="E21" s="276">
        <v>0</v>
      </c>
      <c r="F21" s="224">
        <f t="shared" si="8"/>
        <v>183.887</v>
      </c>
      <c r="G21" s="227">
        <f t="shared" si="9"/>
        <v>0.0038343823407600225</v>
      </c>
      <c r="H21" s="228">
        <v>95.917</v>
      </c>
      <c r="I21" s="225">
        <v>142.232</v>
      </c>
      <c r="J21" s="224"/>
      <c r="K21" s="276"/>
      <c r="L21" s="224">
        <f t="shared" si="10"/>
        <v>238.149</v>
      </c>
      <c r="M21" s="400">
        <f t="shared" si="11"/>
        <v>-0.2278489517067046</v>
      </c>
      <c r="N21" s="405">
        <v>936.7829999999999</v>
      </c>
      <c r="O21" s="225">
        <v>1019.544</v>
      </c>
      <c r="P21" s="224"/>
      <c r="Q21" s="276"/>
      <c r="R21" s="224">
        <f t="shared" si="12"/>
        <v>1956.3269999999998</v>
      </c>
      <c r="S21" s="420">
        <f t="shared" si="13"/>
        <v>0.004565487918824556</v>
      </c>
      <c r="T21" s="228">
        <v>771.153</v>
      </c>
      <c r="U21" s="225">
        <v>1044.825</v>
      </c>
      <c r="V21" s="224"/>
      <c r="W21" s="276"/>
      <c r="X21" s="224">
        <f t="shared" si="14"/>
        <v>1815.978</v>
      </c>
      <c r="Y21" s="223">
        <f t="shared" si="15"/>
        <v>0.07728562790958904</v>
      </c>
    </row>
    <row r="22" spans="1:25" ht="19.5" customHeight="1">
      <c r="A22" s="230" t="s">
        <v>182</v>
      </c>
      <c r="B22" s="228">
        <v>18.436999999999998</v>
      </c>
      <c r="C22" s="225">
        <v>33.497</v>
      </c>
      <c r="D22" s="224">
        <v>0</v>
      </c>
      <c r="E22" s="276">
        <v>0</v>
      </c>
      <c r="F22" s="224">
        <f t="shared" si="8"/>
        <v>51.934</v>
      </c>
      <c r="G22" s="227">
        <f t="shared" si="9"/>
        <v>0.0010829194694841452</v>
      </c>
      <c r="H22" s="228">
        <v>14.926000000000002</v>
      </c>
      <c r="I22" s="225">
        <v>9.182</v>
      </c>
      <c r="J22" s="224"/>
      <c r="K22" s="276"/>
      <c r="L22" s="224">
        <f t="shared" si="10"/>
        <v>24.108000000000004</v>
      </c>
      <c r="M22" s="400">
        <f t="shared" si="11"/>
        <v>1.154222664675626</v>
      </c>
      <c r="N22" s="405">
        <v>161.59400000000002</v>
      </c>
      <c r="O22" s="225">
        <v>142.1</v>
      </c>
      <c r="P22" s="224">
        <v>0</v>
      </c>
      <c r="Q22" s="276"/>
      <c r="R22" s="224">
        <f t="shared" si="12"/>
        <v>303.694</v>
      </c>
      <c r="S22" s="420">
        <f t="shared" si="13"/>
        <v>0.0007087318674329522</v>
      </c>
      <c r="T22" s="228">
        <v>146.92999999999998</v>
      </c>
      <c r="U22" s="225">
        <v>229.653</v>
      </c>
      <c r="V22" s="224"/>
      <c r="W22" s="276"/>
      <c r="X22" s="224">
        <f t="shared" si="14"/>
        <v>376.58299999999997</v>
      </c>
      <c r="Y22" s="223">
        <f t="shared" si="15"/>
        <v>-0.19355361235106194</v>
      </c>
    </row>
    <row r="23" spans="1:25" ht="19.5" customHeight="1">
      <c r="A23" s="230" t="s">
        <v>203</v>
      </c>
      <c r="B23" s="228">
        <v>50.648</v>
      </c>
      <c r="C23" s="225">
        <v>0</v>
      </c>
      <c r="D23" s="224">
        <v>0</v>
      </c>
      <c r="E23" s="276">
        <v>0</v>
      </c>
      <c r="F23" s="224">
        <f>SUM(B23:E23)</f>
        <v>50.648</v>
      </c>
      <c r="G23" s="227">
        <f t="shared" si="9"/>
        <v>0.0010561040029736393</v>
      </c>
      <c r="H23" s="228">
        <v>61.95</v>
      </c>
      <c r="I23" s="225">
        <v>376.628</v>
      </c>
      <c r="J23" s="224"/>
      <c r="K23" s="276"/>
      <c r="L23" s="224">
        <f>SUM(H23:K23)</f>
        <v>438.578</v>
      </c>
      <c r="M23" s="400">
        <f>IF(ISERROR(F23/L23-1),"         /0",(F23/L23-1))</f>
        <v>-0.8845176912658638</v>
      </c>
      <c r="N23" s="405">
        <v>538.86</v>
      </c>
      <c r="O23" s="225"/>
      <c r="P23" s="224"/>
      <c r="Q23" s="276"/>
      <c r="R23" s="224">
        <f>SUM(N23:Q23)</f>
        <v>538.86</v>
      </c>
      <c r="S23" s="420">
        <f t="shared" si="13"/>
        <v>0.0012575396750838692</v>
      </c>
      <c r="T23" s="228">
        <v>784.998</v>
      </c>
      <c r="U23" s="225">
        <v>3413.8669999999997</v>
      </c>
      <c r="V23" s="224"/>
      <c r="W23" s="276"/>
      <c r="X23" s="224">
        <f>SUM(T23:W23)</f>
        <v>4198.865</v>
      </c>
      <c r="Y23" s="223">
        <f>IF(ISERROR(R23/X23-1),"         /0",IF(R23/X23&gt;5,"  *  ",(R23/X23-1)))</f>
        <v>-0.8716653190802752</v>
      </c>
    </row>
    <row r="24" spans="1:25" ht="19.5" customHeight="1">
      <c r="A24" s="230" t="s">
        <v>190</v>
      </c>
      <c r="B24" s="228">
        <v>49.693</v>
      </c>
      <c r="C24" s="225">
        <v>0.382</v>
      </c>
      <c r="D24" s="224">
        <v>0</v>
      </c>
      <c r="E24" s="276">
        <v>0</v>
      </c>
      <c r="F24" s="224">
        <f t="shared" si="8"/>
        <v>50.074999999999996</v>
      </c>
      <c r="G24" s="227">
        <f t="shared" si="9"/>
        <v>0.0010441558985331107</v>
      </c>
      <c r="H24" s="228">
        <v>67.349</v>
      </c>
      <c r="I24" s="225">
        <v>5.292</v>
      </c>
      <c r="J24" s="224"/>
      <c r="K24" s="276"/>
      <c r="L24" s="224">
        <f t="shared" si="10"/>
        <v>72.641</v>
      </c>
      <c r="M24" s="400">
        <f t="shared" si="11"/>
        <v>-0.31065100976032833</v>
      </c>
      <c r="N24" s="405">
        <v>455.05899999999997</v>
      </c>
      <c r="O24" s="225">
        <v>7.731000000000001</v>
      </c>
      <c r="P24" s="224"/>
      <c r="Q24" s="276"/>
      <c r="R24" s="224">
        <f t="shared" si="12"/>
        <v>462.78999999999996</v>
      </c>
      <c r="S24" s="420">
        <f t="shared" si="13"/>
        <v>0.0010800148206065838</v>
      </c>
      <c r="T24" s="228">
        <v>635.4110000000001</v>
      </c>
      <c r="U24" s="225">
        <v>42.565999999999995</v>
      </c>
      <c r="V24" s="224"/>
      <c r="W24" s="276"/>
      <c r="X24" s="224">
        <f t="shared" si="14"/>
        <v>677.9770000000001</v>
      </c>
      <c r="Y24" s="223">
        <f t="shared" si="15"/>
        <v>-0.31739572286375506</v>
      </c>
    </row>
    <row r="25" spans="1:25" ht="19.5" customHeight="1" thickBot="1">
      <c r="A25" s="230" t="s">
        <v>168</v>
      </c>
      <c r="B25" s="228">
        <v>27</v>
      </c>
      <c r="C25" s="225">
        <v>0.028999999999999998</v>
      </c>
      <c r="D25" s="224">
        <v>0.6200000000000001</v>
      </c>
      <c r="E25" s="276">
        <v>0.36000000000000004</v>
      </c>
      <c r="F25" s="224">
        <f t="shared" si="8"/>
        <v>28.009</v>
      </c>
      <c r="G25" s="227">
        <f t="shared" si="9"/>
        <v>0.0005840391924516005</v>
      </c>
      <c r="H25" s="228">
        <v>40.629</v>
      </c>
      <c r="I25" s="225">
        <v>0.012</v>
      </c>
      <c r="J25" s="224">
        <v>1154.939</v>
      </c>
      <c r="K25" s="276">
        <v>704.08</v>
      </c>
      <c r="L25" s="224">
        <f t="shared" si="10"/>
        <v>1899.6600000000003</v>
      </c>
      <c r="M25" s="400">
        <f t="shared" si="11"/>
        <v>-0.9852557826137309</v>
      </c>
      <c r="N25" s="405">
        <v>463.50800000000004</v>
      </c>
      <c r="O25" s="225">
        <v>0.028999999999999998</v>
      </c>
      <c r="P25" s="224">
        <v>4479.7029999999995</v>
      </c>
      <c r="Q25" s="276">
        <v>3620.412</v>
      </c>
      <c r="R25" s="224">
        <f t="shared" si="12"/>
        <v>8563.652</v>
      </c>
      <c r="S25" s="420">
        <f t="shared" si="13"/>
        <v>0.019985027936034083</v>
      </c>
      <c r="T25" s="228">
        <v>956.935</v>
      </c>
      <c r="U25" s="225">
        <v>1.472</v>
      </c>
      <c r="V25" s="224">
        <v>11478.326</v>
      </c>
      <c r="W25" s="276">
        <v>6736.648</v>
      </c>
      <c r="X25" s="224">
        <f t="shared" si="14"/>
        <v>19173.380999999998</v>
      </c>
      <c r="Y25" s="223">
        <f t="shared" si="15"/>
        <v>-0.5533572300054956</v>
      </c>
    </row>
    <row r="26" spans="1:25" s="231" customFormat="1" ht="19.5" customHeight="1">
      <c r="A26" s="238" t="s">
        <v>60</v>
      </c>
      <c r="B26" s="235">
        <f>SUM(B27:B41)</f>
        <v>4215.873</v>
      </c>
      <c r="C26" s="234">
        <f>SUM(C27:C41)</f>
        <v>3881.883</v>
      </c>
      <c r="D26" s="233">
        <f>SUM(D27:D41)</f>
        <v>5.221</v>
      </c>
      <c r="E26" s="305">
        <f>SUM(E27:E41)</f>
        <v>198.43399999999997</v>
      </c>
      <c r="F26" s="233">
        <f>SUM(B26:E26)</f>
        <v>8301.410999999998</v>
      </c>
      <c r="G26" s="236">
        <f>F26/$F$9</f>
        <v>0.17309969569241432</v>
      </c>
      <c r="H26" s="235">
        <f>SUM(H27:H41)</f>
        <v>4049.459</v>
      </c>
      <c r="I26" s="234">
        <f>SUM(I27:I41)</f>
        <v>4281.755</v>
      </c>
      <c r="J26" s="233">
        <f>SUM(J27:J41)</f>
        <v>60.856</v>
      </c>
      <c r="K26" s="305">
        <f>SUM(K27:K41)</f>
        <v>454.524</v>
      </c>
      <c r="L26" s="233">
        <f>SUM(H26:K26)</f>
        <v>8846.594</v>
      </c>
      <c r="M26" s="399">
        <f>IF(ISERROR(F26/L26-1),"         /0",(F26/L26-1))</f>
        <v>-0.06162631629754922</v>
      </c>
      <c r="N26" s="404">
        <f>SUM(N27:N41)</f>
        <v>33970.082</v>
      </c>
      <c r="O26" s="234">
        <f>SUM(O27:O41)</f>
        <v>34179.964</v>
      </c>
      <c r="P26" s="233">
        <f>SUM(P27:P41)</f>
        <v>979.9569999999999</v>
      </c>
      <c r="Q26" s="305">
        <f>SUM(Q27:Q41)</f>
        <v>3454.5370000000003</v>
      </c>
      <c r="R26" s="233">
        <f>SUM(N26:Q26)</f>
        <v>72584.54</v>
      </c>
      <c r="S26" s="419">
        <f>R26/$R$9</f>
        <v>0.16939082293677782</v>
      </c>
      <c r="T26" s="235">
        <f>SUM(T27:T41)</f>
        <v>33282.49599999999</v>
      </c>
      <c r="U26" s="234">
        <f>SUM(U27:U41)</f>
        <v>37580.695</v>
      </c>
      <c r="V26" s="233">
        <f>SUM(V27:V41)</f>
        <v>972.3629999999999</v>
      </c>
      <c r="W26" s="305">
        <f>SUM(W27:W41)</f>
        <v>4622.789</v>
      </c>
      <c r="X26" s="233">
        <f>SUM(T26:W26)</f>
        <v>76458.343</v>
      </c>
      <c r="Y26" s="232">
        <f>IF(ISERROR(R26/X26-1),"         /0",IF(R26/X26&gt;5,"  *  ",(R26/X26-1)))</f>
        <v>-0.05066553691858067</v>
      </c>
    </row>
    <row r="27" spans="1:25" ht="19.5" customHeight="1">
      <c r="A27" s="245" t="s">
        <v>174</v>
      </c>
      <c r="B27" s="242">
        <v>1808.2020000000002</v>
      </c>
      <c r="C27" s="240">
        <v>1291.933</v>
      </c>
      <c r="D27" s="241">
        <v>0</v>
      </c>
      <c r="E27" s="288">
        <v>0</v>
      </c>
      <c r="F27" s="241">
        <f>SUM(B27:E27)</f>
        <v>3100.135</v>
      </c>
      <c r="G27" s="243">
        <f>F27/$F$9</f>
        <v>0.06464351965050315</v>
      </c>
      <c r="H27" s="242">
        <v>1382.41</v>
      </c>
      <c r="I27" s="240">
        <v>1177.644</v>
      </c>
      <c r="J27" s="241"/>
      <c r="K27" s="240"/>
      <c r="L27" s="241">
        <f>SUM(H27:K27)</f>
        <v>2560.054</v>
      </c>
      <c r="M27" s="401">
        <f>IF(ISERROR(F27/L27-1),"         /0",(F27/L27-1))</f>
        <v>0.21096469058855805</v>
      </c>
      <c r="N27" s="406">
        <v>14367.217000000004</v>
      </c>
      <c r="O27" s="240">
        <v>12109.213999999996</v>
      </c>
      <c r="P27" s="241"/>
      <c r="Q27" s="240"/>
      <c r="R27" s="241">
        <f>SUM(N27:Q27)</f>
        <v>26476.431</v>
      </c>
      <c r="S27" s="421">
        <f>R27/$R$9</f>
        <v>0.061788149866608175</v>
      </c>
      <c r="T27" s="242">
        <v>9722.731</v>
      </c>
      <c r="U27" s="240">
        <v>9854.16</v>
      </c>
      <c r="V27" s="241"/>
      <c r="W27" s="288"/>
      <c r="X27" s="241">
        <f>SUM(T27:W27)</f>
        <v>19576.891</v>
      </c>
      <c r="Y27" s="239">
        <f>IF(ISERROR(R27/X27-1),"         /0",IF(R27/X27&gt;5,"  *  ",(R27/X27-1)))</f>
        <v>0.3524328760884454</v>
      </c>
    </row>
    <row r="28" spans="1:25" ht="19.5" customHeight="1">
      <c r="A28" s="245" t="s">
        <v>158</v>
      </c>
      <c r="B28" s="242">
        <v>932.031</v>
      </c>
      <c r="C28" s="240">
        <v>787.349</v>
      </c>
      <c r="D28" s="241">
        <v>0</v>
      </c>
      <c r="E28" s="288">
        <v>0</v>
      </c>
      <c r="F28" s="241">
        <f>SUM(B28:E28)</f>
        <v>1719.38</v>
      </c>
      <c r="G28" s="243">
        <f>F28/$F$9</f>
        <v>0.0358522370208659</v>
      </c>
      <c r="H28" s="242">
        <v>1258.29</v>
      </c>
      <c r="I28" s="240">
        <v>662.848</v>
      </c>
      <c r="J28" s="241">
        <v>0</v>
      </c>
      <c r="K28" s="240"/>
      <c r="L28" s="241">
        <f>SUM(H28:K28)</f>
        <v>1921.138</v>
      </c>
      <c r="M28" s="401">
        <f>IF(ISERROR(F28/L28-1),"         /0",(F28/L28-1))</f>
        <v>-0.10502004541058463</v>
      </c>
      <c r="N28" s="406">
        <v>8955.702</v>
      </c>
      <c r="O28" s="240">
        <v>7861.553999999999</v>
      </c>
      <c r="P28" s="241">
        <v>0</v>
      </c>
      <c r="Q28" s="240">
        <v>0</v>
      </c>
      <c r="R28" s="241">
        <f>SUM(N28:Q28)</f>
        <v>16817.255999999998</v>
      </c>
      <c r="S28" s="421">
        <f>R28/$R$9</f>
        <v>0.039246495650154485</v>
      </c>
      <c r="T28" s="242">
        <v>11710.685</v>
      </c>
      <c r="U28" s="240">
        <v>7136.128999999999</v>
      </c>
      <c r="V28" s="241">
        <v>0</v>
      </c>
      <c r="W28" s="240">
        <v>0</v>
      </c>
      <c r="X28" s="241">
        <f>SUM(T28:W28)</f>
        <v>18846.814</v>
      </c>
      <c r="Y28" s="239">
        <f>IF(ISERROR(R28/X28-1),"         /0",IF(R28/X28&gt;5,"  *  ",(R28/X28-1)))</f>
        <v>-0.10768706052916965</v>
      </c>
    </row>
    <row r="29" spans="1:25" ht="19.5" customHeight="1">
      <c r="A29" s="245" t="s">
        <v>191</v>
      </c>
      <c r="B29" s="242">
        <v>303.702</v>
      </c>
      <c r="C29" s="240">
        <v>626.4</v>
      </c>
      <c r="D29" s="241">
        <v>0</v>
      </c>
      <c r="E29" s="288">
        <v>0</v>
      </c>
      <c r="F29" s="241">
        <f>SUM(B29:E29)</f>
        <v>930.102</v>
      </c>
      <c r="G29" s="243">
        <f>F29/$F$9</f>
        <v>0.01939433828332388</v>
      </c>
      <c r="H29" s="242">
        <v>299.341</v>
      </c>
      <c r="I29" s="240">
        <v>496.892</v>
      </c>
      <c r="J29" s="241"/>
      <c r="K29" s="240"/>
      <c r="L29" s="241">
        <f>SUM(H29:K29)</f>
        <v>796.233</v>
      </c>
      <c r="M29" s="401">
        <f>IF(ISERROR(F29/L29-1),"         /0",(F29/L29-1))</f>
        <v>0.16812792235438634</v>
      </c>
      <c r="N29" s="406">
        <v>446.73400000000004</v>
      </c>
      <c r="O29" s="240">
        <v>971.269</v>
      </c>
      <c r="P29" s="241"/>
      <c r="Q29" s="240"/>
      <c r="R29" s="241">
        <f>SUM(N29:Q29)</f>
        <v>1418.0030000000002</v>
      </c>
      <c r="S29" s="421">
        <f>R29/$R$9</f>
        <v>0.0033091991090226625</v>
      </c>
      <c r="T29" s="242">
        <v>3060.8479999999995</v>
      </c>
      <c r="U29" s="240">
        <v>3607.7829999999994</v>
      </c>
      <c r="V29" s="241"/>
      <c r="W29" s="240"/>
      <c r="X29" s="241">
        <f>SUM(T29:W29)</f>
        <v>6668.630999999999</v>
      </c>
      <c r="Y29" s="239">
        <f>IF(ISERROR(R29/X29-1),"         /0",IF(R29/X29&gt;5,"  *  ",(R29/X29-1)))</f>
        <v>-0.7873622037266719</v>
      </c>
    </row>
    <row r="30" spans="1:25" ht="19.5" customHeight="1">
      <c r="A30" s="245" t="s">
        <v>176</v>
      </c>
      <c r="B30" s="242">
        <v>176.981</v>
      </c>
      <c r="C30" s="240">
        <v>198.30799999999996</v>
      </c>
      <c r="D30" s="241">
        <v>0</v>
      </c>
      <c r="E30" s="288">
        <v>0</v>
      </c>
      <c r="F30" s="241">
        <f aca="true" t="shared" si="16" ref="F30:F39">SUM(B30:E30)</f>
        <v>375.289</v>
      </c>
      <c r="G30" s="243">
        <f aca="true" t="shared" si="17" ref="G30:G39">F30/$F$9</f>
        <v>0.007825466260700801</v>
      </c>
      <c r="H30" s="242">
        <v>170.793</v>
      </c>
      <c r="I30" s="240">
        <v>476.108</v>
      </c>
      <c r="J30" s="241"/>
      <c r="K30" s="240"/>
      <c r="L30" s="241">
        <f aca="true" t="shared" si="18" ref="L30:L39">SUM(H30:K30)</f>
        <v>646.9010000000001</v>
      </c>
      <c r="M30" s="401">
        <f aca="true" t="shared" si="19" ref="M30:M39">IF(ISERROR(F30/L30-1),"         /0",(F30/L30-1))</f>
        <v>-0.4198664092341796</v>
      </c>
      <c r="N30" s="406">
        <v>734.058</v>
      </c>
      <c r="O30" s="240">
        <v>1707.7699999999998</v>
      </c>
      <c r="P30" s="241"/>
      <c r="Q30" s="240"/>
      <c r="R30" s="241">
        <f aca="true" t="shared" si="20" ref="R30:R39">SUM(N30:Q30)</f>
        <v>2441.8279999999995</v>
      </c>
      <c r="S30" s="421">
        <f aca="true" t="shared" si="21" ref="S30:S39">R30/$R$9</f>
        <v>0.005698503488347054</v>
      </c>
      <c r="T30" s="242">
        <v>593.972</v>
      </c>
      <c r="U30" s="240">
        <v>4940.514999999999</v>
      </c>
      <c r="V30" s="241"/>
      <c r="W30" s="240"/>
      <c r="X30" s="241">
        <f aca="true" t="shared" si="22" ref="X30:X39">SUM(T30:W30)</f>
        <v>5534.486999999999</v>
      </c>
      <c r="Y30" s="239">
        <f aca="true" t="shared" si="23" ref="Y30:Y39">IF(ISERROR(R30/X30-1),"         /0",IF(R30/X30&gt;5,"  *  ",(R30/X30-1)))</f>
        <v>-0.5587977711394028</v>
      </c>
    </row>
    <row r="31" spans="1:25" ht="19.5" customHeight="1">
      <c r="A31" s="245" t="s">
        <v>206</v>
      </c>
      <c r="B31" s="242">
        <v>153.11999999999998</v>
      </c>
      <c r="C31" s="240">
        <v>175.205</v>
      </c>
      <c r="D31" s="241">
        <v>0</v>
      </c>
      <c r="E31" s="288">
        <v>0</v>
      </c>
      <c r="F31" s="241">
        <f>SUM(B31:E31)</f>
        <v>328.325</v>
      </c>
      <c r="G31" s="243">
        <f>F31/$F$9</f>
        <v>0.006846180437062078</v>
      </c>
      <c r="H31" s="242">
        <v>246.54</v>
      </c>
      <c r="I31" s="240">
        <v>89.868</v>
      </c>
      <c r="J31" s="241"/>
      <c r="K31" s="240"/>
      <c r="L31" s="241">
        <f>SUM(H31:K31)</f>
        <v>336.408</v>
      </c>
      <c r="M31" s="401">
        <f>IF(ISERROR(F31/L31-1),"         /0",(F31/L31-1))</f>
        <v>-0.024027371525052965</v>
      </c>
      <c r="N31" s="406">
        <v>2252.455</v>
      </c>
      <c r="O31" s="240">
        <v>1906.389</v>
      </c>
      <c r="P31" s="241"/>
      <c r="Q31" s="240"/>
      <c r="R31" s="241">
        <f>SUM(N31:Q31)</f>
        <v>4158.844</v>
      </c>
      <c r="S31" s="421">
        <f>R31/$R$9</f>
        <v>0.009705510396920348</v>
      </c>
      <c r="T31" s="242">
        <v>2199.997</v>
      </c>
      <c r="U31" s="240">
        <v>1124.269</v>
      </c>
      <c r="V31" s="241"/>
      <c r="W31" s="240"/>
      <c r="X31" s="241">
        <f>SUM(T31:W31)</f>
        <v>3324.2659999999996</v>
      </c>
      <c r="Y31" s="239">
        <f>IF(ISERROR(R31/X31-1),"         /0",IF(R31/X31&gt;5,"  *  ",(R31/X31-1)))</f>
        <v>0.25105632341094264</v>
      </c>
    </row>
    <row r="32" spans="1:25" ht="19.5" customHeight="1">
      <c r="A32" s="245" t="s">
        <v>177</v>
      </c>
      <c r="B32" s="242">
        <v>123.69900000000001</v>
      </c>
      <c r="C32" s="240">
        <v>196.718</v>
      </c>
      <c r="D32" s="241">
        <v>0</v>
      </c>
      <c r="E32" s="288">
        <v>0</v>
      </c>
      <c r="F32" s="241">
        <f>SUM(B32:E32)</f>
        <v>320.41700000000003</v>
      </c>
      <c r="G32" s="243">
        <f>F32/$F$9</f>
        <v>0.006681284084678657</v>
      </c>
      <c r="H32" s="242">
        <v>144.05599999999998</v>
      </c>
      <c r="I32" s="240">
        <v>243.28000000000003</v>
      </c>
      <c r="J32" s="241"/>
      <c r="K32" s="240"/>
      <c r="L32" s="241">
        <f>SUM(H32:K32)</f>
        <v>387.336</v>
      </c>
      <c r="M32" s="401">
        <f>IF(ISERROR(F32/L32-1),"         /0",(F32/L32-1))</f>
        <v>-0.17276731313381655</v>
      </c>
      <c r="N32" s="406">
        <v>966.2189999999999</v>
      </c>
      <c r="O32" s="240">
        <v>2003.4429999999998</v>
      </c>
      <c r="P32" s="241"/>
      <c r="Q32" s="240"/>
      <c r="R32" s="241">
        <f>SUM(N32:Q32)</f>
        <v>2969.662</v>
      </c>
      <c r="S32" s="421">
        <f>R32/$R$9</f>
        <v>0.006930311744402837</v>
      </c>
      <c r="T32" s="242">
        <v>914.8349999999999</v>
      </c>
      <c r="U32" s="240">
        <v>2199.733</v>
      </c>
      <c r="V32" s="241"/>
      <c r="W32" s="240"/>
      <c r="X32" s="241">
        <f>SUM(T32:W32)</f>
        <v>3114.568</v>
      </c>
      <c r="Y32" s="239">
        <f>IF(ISERROR(R32/X32-1),"         /0",IF(R32/X32&gt;5,"  *  ",(R32/X32-1)))</f>
        <v>-0.046525232391779636</v>
      </c>
    </row>
    <row r="33" spans="1:25" ht="19.5" customHeight="1">
      <c r="A33" s="245" t="s">
        <v>201</v>
      </c>
      <c r="B33" s="242">
        <v>0</v>
      </c>
      <c r="C33" s="240">
        <v>310.864</v>
      </c>
      <c r="D33" s="241">
        <v>0</v>
      </c>
      <c r="E33" s="288">
        <v>0</v>
      </c>
      <c r="F33" s="241">
        <f>SUM(B33:E33)</f>
        <v>310.864</v>
      </c>
      <c r="G33" s="243">
        <f>F33/$F$9</f>
        <v>0.006482086455149214</v>
      </c>
      <c r="H33" s="242"/>
      <c r="I33" s="240">
        <v>218.612</v>
      </c>
      <c r="J33" s="241"/>
      <c r="K33" s="240"/>
      <c r="L33" s="241">
        <f>SUM(H33:K33)</f>
        <v>218.612</v>
      </c>
      <c r="M33" s="401">
        <f>IF(ISERROR(F33/L33-1),"         /0",(F33/L33-1))</f>
        <v>0.42198964375240133</v>
      </c>
      <c r="N33" s="406"/>
      <c r="O33" s="240">
        <v>2324.32</v>
      </c>
      <c r="P33" s="241"/>
      <c r="Q33" s="240"/>
      <c r="R33" s="241">
        <f>SUM(N33:Q33)</f>
        <v>2324.32</v>
      </c>
      <c r="S33" s="421">
        <f>R33/$R$9</f>
        <v>0.005424274612312918</v>
      </c>
      <c r="T33" s="242"/>
      <c r="U33" s="240">
        <v>1913.7</v>
      </c>
      <c r="V33" s="241"/>
      <c r="W33" s="240"/>
      <c r="X33" s="241">
        <f>SUM(T33:W33)</f>
        <v>1913.7</v>
      </c>
      <c r="Y33" s="239">
        <f>IF(ISERROR(R33/X33-1),"         /0",IF(R33/X33&gt;5,"  *  ",(R33/X33-1)))</f>
        <v>0.21456863667241466</v>
      </c>
    </row>
    <row r="34" spans="1:25" ht="19.5" customHeight="1">
      <c r="A34" s="245" t="s">
        <v>179</v>
      </c>
      <c r="B34" s="242">
        <v>148.404</v>
      </c>
      <c r="C34" s="240">
        <v>138.80700000000002</v>
      </c>
      <c r="D34" s="241">
        <v>0</v>
      </c>
      <c r="E34" s="288">
        <v>0</v>
      </c>
      <c r="F34" s="241">
        <f>SUM(B34:E34)</f>
        <v>287.211</v>
      </c>
      <c r="G34" s="243">
        <f>F34/$F$9</f>
        <v>0.005988877878653885</v>
      </c>
      <c r="H34" s="242">
        <v>140.194</v>
      </c>
      <c r="I34" s="240">
        <v>115.561</v>
      </c>
      <c r="J34" s="241">
        <v>0</v>
      </c>
      <c r="K34" s="240"/>
      <c r="L34" s="241">
        <f>SUM(H34:K34)</f>
        <v>255.755</v>
      </c>
      <c r="M34" s="401">
        <f>IF(ISERROR(F34/L34-1),"         /0",(F34/L34-1))</f>
        <v>0.12299270786494887</v>
      </c>
      <c r="N34" s="406">
        <v>1031.3690000000001</v>
      </c>
      <c r="O34" s="240">
        <v>792.5129999999999</v>
      </c>
      <c r="P34" s="241">
        <v>0</v>
      </c>
      <c r="Q34" s="240">
        <v>0</v>
      </c>
      <c r="R34" s="241">
        <f>SUM(N34:Q34)</f>
        <v>1823.882</v>
      </c>
      <c r="S34" s="421">
        <f>R34/$R$9</f>
        <v>0.004256400507870908</v>
      </c>
      <c r="T34" s="242">
        <v>2111.101</v>
      </c>
      <c r="U34" s="240">
        <v>1759.741</v>
      </c>
      <c r="V34" s="241">
        <v>0</v>
      </c>
      <c r="W34" s="240">
        <v>0</v>
      </c>
      <c r="X34" s="241">
        <f>SUM(T34:W34)</f>
        <v>3870.842</v>
      </c>
      <c r="Y34" s="239">
        <f>IF(ISERROR(R34/X34-1),"         /0",IF(R34/X34&gt;5,"  *  ",(R34/X34-1)))</f>
        <v>-0.5288151776796883</v>
      </c>
    </row>
    <row r="35" spans="1:25" ht="19.5" customHeight="1">
      <c r="A35" s="245" t="s">
        <v>208</v>
      </c>
      <c r="B35" s="242">
        <v>135.01999999999998</v>
      </c>
      <c r="C35" s="240">
        <v>115.197</v>
      </c>
      <c r="D35" s="241">
        <v>0</v>
      </c>
      <c r="E35" s="288">
        <v>0</v>
      </c>
      <c r="F35" s="241">
        <f t="shared" si="16"/>
        <v>250.21699999999998</v>
      </c>
      <c r="G35" s="243">
        <f t="shared" si="17"/>
        <v>0.005217484901912319</v>
      </c>
      <c r="H35" s="242"/>
      <c r="I35" s="240">
        <v>111.58600000000001</v>
      </c>
      <c r="J35" s="241"/>
      <c r="K35" s="240"/>
      <c r="L35" s="241">
        <f t="shared" si="18"/>
        <v>111.58600000000001</v>
      </c>
      <c r="M35" s="401">
        <f t="shared" si="19"/>
        <v>1.2423691144050326</v>
      </c>
      <c r="N35" s="406">
        <v>796.5720000000001</v>
      </c>
      <c r="O35" s="240">
        <v>1264.5410000000002</v>
      </c>
      <c r="P35" s="241"/>
      <c r="Q35" s="240"/>
      <c r="R35" s="241">
        <f t="shared" si="20"/>
        <v>2061.1130000000003</v>
      </c>
      <c r="S35" s="421">
        <f t="shared" si="21"/>
        <v>0.0048100274140428665</v>
      </c>
      <c r="T35" s="242">
        <v>45.129</v>
      </c>
      <c r="U35" s="240">
        <v>366.197</v>
      </c>
      <c r="V35" s="241"/>
      <c r="W35" s="240"/>
      <c r="X35" s="241">
        <f t="shared" si="22"/>
        <v>411.326</v>
      </c>
      <c r="Y35" s="239" t="str">
        <f t="shared" si="23"/>
        <v>  *  </v>
      </c>
    </row>
    <row r="36" spans="1:25" ht="19.5" customHeight="1">
      <c r="A36" s="245" t="s">
        <v>202</v>
      </c>
      <c r="B36" s="242">
        <v>0</v>
      </c>
      <c r="C36" s="240">
        <v>0</v>
      </c>
      <c r="D36" s="241">
        <v>0</v>
      </c>
      <c r="E36" s="288">
        <v>195.30399999999997</v>
      </c>
      <c r="F36" s="241">
        <f t="shared" si="16"/>
        <v>195.30399999999997</v>
      </c>
      <c r="G36" s="243">
        <f t="shared" si="17"/>
        <v>0.004072447800441551</v>
      </c>
      <c r="H36" s="242"/>
      <c r="I36" s="240"/>
      <c r="J36" s="241"/>
      <c r="K36" s="240">
        <v>149.753</v>
      </c>
      <c r="L36" s="241">
        <f t="shared" si="18"/>
        <v>149.753</v>
      </c>
      <c r="M36" s="401">
        <f t="shared" si="19"/>
        <v>0.30417420686063035</v>
      </c>
      <c r="N36" s="406"/>
      <c r="O36" s="240"/>
      <c r="P36" s="241">
        <v>182.238</v>
      </c>
      <c r="Q36" s="240">
        <v>1827.9940000000001</v>
      </c>
      <c r="R36" s="241">
        <f t="shared" si="20"/>
        <v>2010.2320000000002</v>
      </c>
      <c r="S36" s="421">
        <f t="shared" si="21"/>
        <v>0.004691286226706746</v>
      </c>
      <c r="T36" s="242"/>
      <c r="U36" s="240"/>
      <c r="V36" s="241">
        <v>32.061</v>
      </c>
      <c r="W36" s="240">
        <v>1240.711</v>
      </c>
      <c r="X36" s="241">
        <f t="shared" si="22"/>
        <v>1272.772</v>
      </c>
      <c r="Y36" s="239">
        <f t="shared" si="23"/>
        <v>0.5794124949323212</v>
      </c>
    </row>
    <row r="37" spans="1:25" ht="19.5" customHeight="1">
      <c r="A37" s="245" t="s">
        <v>357</v>
      </c>
      <c r="B37" s="242">
        <v>118.691</v>
      </c>
      <c r="C37" s="240">
        <v>0</v>
      </c>
      <c r="D37" s="241">
        <v>0</v>
      </c>
      <c r="E37" s="288">
        <v>0</v>
      </c>
      <c r="F37" s="241">
        <f t="shared" si="16"/>
        <v>118.691</v>
      </c>
      <c r="G37" s="243">
        <f t="shared" si="17"/>
        <v>0.0024749257664062594</v>
      </c>
      <c r="H37" s="242"/>
      <c r="I37" s="240"/>
      <c r="J37" s="241"/>
      <c r="K37" s="240"/>
      <c r="L37" s="241">
        <f t="shared" si="18"/>
        <v>0</v>
      </c>
      <c r="M37" s="401" t="str">
        <f t="shared" si="19"/>
        <v>         /0</v>
      </c>
      <c r="N37" s="406">
        <v>490.176</v>
      </c>
      <c r="O37" s="240">
        <v>0</v>
      </c>
      <c r="P37" s="241"/>
      <c r="Q37" s="240"/>
      <c r="R37" s="241">
        <f t="shared" si="20"/>
        <v>490.176</v>
      </c>
      <c r="S37" s="421">
        <f t="shared" si="21"/>
        <v>0.001143925635181514</v>
      </c>
      <c r="T37" s="242"/>
      <c r="U37" s="240"/>
      <c r="V37" s="241"/>
      <c r="W37" s="240"/>
      <c r="X37" s="241">
        <f t="shared" si="22"/>
        <v>0</v>
      </c>
      <c r="Y37" s="239" t="str">
        <f t="shared" si="23"/>
        <v>         /0</v>
      </c>
    </row>
    <row r="38" spans="1:25" ht="19.5" customHeight="1">
      <c r="A38" s="245" t="s">
        <v>169</v>
      </c>
      <c r="B38" s="242">
        <v>113.905</v>
      </c>
      <c r="C38" s="240">
        <v>0</v>
      </c>
      <c r="D38" s="241">
        <v>0</v>
      </c>
      <c r="E38" s="288">
        <v>0</v>
      </c>
      <c r="F38" s="241">
        <f t="shared" si="16"/>
        <v>113.905</v>
      </c>
      <c r="G38" s="243">
        <f t="shared" si="17"/>
        <v>0.00237512885915954</v>
      </c>
      <c r="H38" s="242">
        <v>201.563</v>
      </c>
      <c r="I38" s="240">
        <v>170.126</v>
      </c>
      <c r="J38" s="241"/>
      <c r="K38" s="240"/>
      <c r="L38" s="241">
        <f t="shared" si="18"/>
        <v>371.68899999999996</v>
      </c>
      <c r="M38" s="401">
        <f t="shared" si="19"/>
        <v>-0.6935475626128296</v>
      </c>
      <c r="N38" s="406">
        <v>789.2330000000001</v>
      </c>
      <c r="O38" s="240">
        <v>378.899</v>
      </c>
      <c r="P38" s="241"/>
      <c r="Q38" s="240"/>
      <c r="R38" s="241">
        <f t="shared" si="20"/>
        <v>1168.132</v>
      </c>
      <c r="S38" s="421">
        <f t="shared" si="21"/>
        <v>0.0027260741857533873</v>
      </c>
      <c r="T38" s="242">
        <v>1393.2179999999998</v>
      </c>
      <c r="U38" s="240">
        <v>1230.0969999999998</v>
      </c>
      <c r="V38" s="241"/>
      <c r="W38" s="240"/>
      <c r="X38" s="241">
        <f t="shared" si="22"/>
        <v>2623.3149999999996</v>
      </c>
      <c r="Y38" s="239">
        <f t="shared" si="23"/>
        <v>-0.5547115005250989</v>
      </c>
    </row>
    <row r="39" spans="1:25" ht="19.5" customHeight="1">
      <c r="A39" s="245" t="s">
        <v>181</v>
      </c>
      <c r="B39" s="242">
        <v>73.30499999999999</v>
      </c>
      <c r="C39" s="240">
        <v>32.18</v>
      </c>
      <c r="D39" s="241">
        <v>0</v>
      </c>
      <c r="E39" s="288">
        <v>0</v>
      </c>
      <c r="F39" s="241">
        <f t="shared" si="16"/>
        <v>105.48499999999999</v>
      </c>
      <c r="G39" s="243">
        <f t="shared" si="17"/>
        <v>0.0021995563645884207</v>
      </c>
      <c r="H39" s="242">
        <v>81.47800000000001</v>
      </c>
      <c r="I39" s="240">
        <v>29.470000000000002</v>
      </c>
      <c r="J39" s="241"/>
      <c r="K39" s="240"/>
      <c r="L39" s="241">
        <f t="shared" si="18"/>
        <v>110.94800000000001</v>
      </c>
      <c r="M39" s="401">
        <f t="shared" si="19"/>
        <v>-0.04923928326783733</v>
      </c>
      <c r="N39" s="406">
        <v>1138.974</v>
      </c>
      <c r="O39" s="240">
        <v>927.236</v>
      </c>
      <c r="P39" s="241"/>
      <c r="Q39" s="240"/>
      <c r="R39" s="241">
        <f t="shared" si="20"/>
        <v>2066.21</v>
      </c>
      <c r="S39" s="421">
        <f t="shared" si="21"/>
        <v>0.0048219223027410486</v>
      </c>
      <c r="T39" s="242">
        <v>535.2800000000001</v>
      </c>
      <c r="U39" s="240">
        <v>318.079</v>
      </c>
      <c r="V39" s="241"/>
      <c r="W39" s="240"/>
      <c r="X39" s="241">
        <f t="shared" si="22"/>
        <v>853.3590000000002</v>
      </c>
      <c r="Y39" s="239">
        <f t="shared" si="23"/>
        <v>1.4212670165780166</v>
      </c>
    </row>
    <row r="40" spans="1:25" ht="19.5" customHeight="1">
      <c r="A40" s="245" t="s">
        <v>194</v>
      </c>
      <c r="B40" s="242">
        <v>56.625</v>
      </c>
      <c r="C40" s="240">
        <v>0</v>
      </c>
      <c r="D40" s="241">
        <v>0</v>
      </c>
      <c r="E40" s="288">
        <v>0</v>
      </c>
      <c r="F40" s="241">
        <f>SUM(B40:E40)</f>
        <v>56.625</v>
      </c>
      <c r="G40" s="243">
        <f>F40/$F$9</f>
        <v>0.0011807354519108816</v>
      </c>
      <c r="H40" s="242">
        <v>90.85</v>
      </c>
      <c r="I40" s="240">
        <v>122.08</v>
      </c>
      <c r="J40" s="241"/>
      <c r="K40" s="240"/>
      <c r="L40" s="241">
        <f aca="true" t="shared" si="24" ref="L40:L53">SUM(H40:K40)</f>
        <v>212.93</v>
      </c>
      <c r="M40" s="401">
        <f aca="true" t="shared" si="25" ref="M40:M49">IF(ISERROR(F40/L40-1),"         /0",(F40/L40-1))</f>
        <v>-0.734067533931339</v>
      </c>
      <c r="N40" s="406">
        <v>397.24800000000005</v>
      </c>
      <c r="O40" s="240">
        <v>589.024</v>
      </c>
      <c r="P40" s="241"/>
      <c r="Q40" s="240"/>
      <c r="R40" s="241">
        <f>SUM(N40:Q40)</f>
        <v>986.272</v>
      </c>
      <c r="S40" s="421">
        <f>R40/$R$9</f>
        <v>0.002301666797357974</v>
      </c>
      <c r="T40" s="242">
        <v>561.729</v>
      </c>
      <c r="U40" s="240">
        <v>515.6120000000001</v>
      </c>
      <c r="V40" s="241"/>
      <c r="W40" s="240"/>
      <c r="X40" s="241">
        <f>SUM(T40:W40)</f>
        <v>1077.3410000000001</v>
      </c>
      <c r="Y40" s="239">
        <f>IF(ISERROR(R40/X40-1),"         /0",IF(R40/X40&gt;5,"  *  ",(R40/X40-1)))</f>
        <v>-0.08453126725892735</v>
      </c>
    </row>
    <row r="41" spans="1:25" ht="19.5" customHeight="1" thickBot="1">
      <c r="A41" s="245" t="s">
        <v>168</v>
      </c>
      <c r="B41" s="242">
        <v>72.188</v>
      </c>
      <c r="C41" s="240">
        <v>8.922</v>
      </c>
      <c r="D41" s="241">
        <v>5.221</v>
      </c>
      <c r="E41" s="288">
        <v>3.13</v>
      </c>
      <c r="F41" s="241">
        <f>SUM(B41:E41)</f>
        <v>89.461</v>
      </c>
      <c r="G41" s="243">
        <f>F41/$F$9</f>
        <v>0.0018654264770578256</v>
      </c>
      <c r="H41" s="242">
        <v>33.944</v>
      </c>
      <c r="I41" s="240">
        <v>367.68</v>
      </c>
      <c r="J41" s="241">
        <v>60.856</v>
      </c>
      <c r="K41" s="240">
        <v>304.771</v>
      </c>
      <c r="L41" s="241">
        <f t="shared" si="24"/>
        <v>767.251</v>
      </c>
      <c r="M41" s="401">
        <f t="shared" si="25"/>
        <v>-0.8834006081451833</v>
      </c>
      <c r="N41" s="406">
        <v>1604.1249999999998</v>
      </c>
      <c r="O41" s="240">
        <v>1343.792</v>
      </c>
      <c r="P41" s="241">
        <v>797.7189999999999</v>
      </c>
      <c r="Q41" s="240">
        <v>1626.5430000000001</v>
      </c>
      <c r="R41" s="241">
        <f>SUM(N41:Q41)</f>
        <v>5372.179</v>
      </c>
      <c r="S41" s="421">
        <f>R41/$R$9</f>
        <v>0.012537074999354907</v>
      </c>
      <c r="T41" s="242">
        <v>432.97100000000006</v>
      </c>
      <c r="U41" s="240">
        <v>2614.68</v>
      </c>
      <c r="V41" s="241">
        <v>940.3019999999999</v>
      </c>
      <c r="W41" s="240">
        <v>3382.078</v>
      </c>
      <c r="X41" s="241">
        <f>SUM(T41:W41)</f>
        <v>7370.030999999999</v>
      </c>
      <c r="Y41" s="239">
        <f>IF(ISERROR(R41/X41-1),"         /0",IF(R41/X41&gt;5,"  *  ",(R41/X41-1)))</f>
        <v>-0.27107782857358387</v>
      </c>
    </row>
    <row r="42" spans="1:25" s="231" customFormat="1" ht="19.5" customHeight="1">
      <c r="A42" s="238" t="s">
        <v>59</v>
      </c>
      <c r="B42" s="235">
        <f>SUM(B43:B50)</f>
        <v>2817.1150000000002</v>
      </c>
      <c r="C42" s="234">
        <f>SUM(C43:C50)</f>
        <v>1577.488</v>
      </c>
      <c r="D42" s="233">
        <f>SUM(D43:D50)</f>
        <v>0</v>
      </c>
      <c r="E42" s="234">
        <f>SUM(E43:E50)</f>
        <v>0.1</v>
      </c>
      <c r="F42" s="233">
        <f>SUM(B42:E42)</f>
        <v>4394.703</v>
      </c>
      <c r="G42" s="236">
        <f>F42/$F$9</f>
        <v>0.09163764472793126</v>
      </c>
      <c r="H42" s="235">
        <f>SUM(H43:H50)</f>
        <v>2056.629</v>
      </c>
      <c r="I42" s="234">
        <f>SUM(I43:I50)</f>
        <v>1620.5090000000002</v>
      </c>
      <c r="J42" s="233">
        <f>SUM(J43:J50)</f>
        <v>0</v>
      </c>
      <c r="K42" s="234">
        <f>SUM(K43:K50)</f>
        <v>10.653</v>
      </c>
      <c r="L42" s="233">
        <f t="shared" si="24"/>
        <v>3687.7909999999997</v>
      </c>
      <c r="M42" s="399">
        <f t="shared" si="25"/>
        <v>0.19168982190151262</v>
      </c>
      <c r="N42" s="404">
        <f>SUM(N43:N50)</f>
        <v>21529.602</v>
      </c>
      <c r="O42" s="234">
        <f>SUM(O43:O50)</f>
        <v>13590.416000000001</v>
      </c>
      <c r="P42" s="233">
        <f>SUM(P43:P50)</f>
        <v>184.853</v>
      </c>
      <c r="Q42" s="234">
        <f>SUM(Q43:Q50)</f>
        <v>8.152999999999999</v>
      </c>
      <c r="R42" s="233">
        <f aca="true" t="shared" si="26" ref="R42:R68">SUM(N42:Q42)</f>
        <v>35313.024</v>
      </c>
      <c r="S42" s="419">
        <f>R42/$R$9</f>
        <v>0.0824101412745219</v>
      </c>
      <c r="T42" s="235">
        <f>SUM(T43:T50)</f>
        <v>17606.614999999998</v>
      </c>
      <c r="U42" s="234">
        <f>SUM(U43:U50)</f>
        <v>13285.806999999999</v>
      </c>
      <c r="V42" s="233">
        <f>SUM(V43:V50)</f>
        <v>1451.2810000000002</v>
      </c>
      <c r="W42" s="234">
        <f>SUM(W43:W50)</f>
        <v>293.911</v>
      </c>
      <c r="X42" s="233">
        <f>SUM(T42:W42)</f>
        <v>32637.613999999998</v>
      </c>
      <c r="Y42" s="232">
        <f>IF(ISERROR(R42/X42-1),"         /0",IF(R42/X42&gt;5,"  *  ",(R42/X42-1)))</f>
        <v>0.08197321041911954</v>
      </c>
    </row>
    <row r="43" spans="1:25" ht="19.5" customHeight="1">
      <c r="A43" s="245" t="s">
        <v>207</v>
      </c>
      <c r="B43" s="242">
        <v>1087.594</v>
      </c>
      <c r="C43" s="240">
        <v>121.985</v>
      </c>
      <c r="D43" s="241">
        <v>0</v>
      </c>
      <c r="E43" s="240">
        <v>0</v>
      </c>
      <c r="F43" s="241">
        <f>SUM(B43:E43)</f>
        <v>1209.579</v>
      </c>
      <c r="G43" s="243">
        <f>F43/$F$9</f>
        <v>0.02522194802979094</v>
      </c>
      <c r="H43" s="242">
        <v>357.034</v>
      </c>
      <c r="I43" s="240">
        <v>265.245</v>
      </c>
      <c r="J43" s="241"/>
      <c r="K43" s="240"/>
      <c r="L43" s="241">
        <f t="shared" si="24"/>
        <v>622.279</v>
      </c>
      <c r="M43" s="401">
        <f t="shared" si="25"/>
        <v>0.9437888792647671</v>
      </c>
      <c r="N43" s="406">
        <v>6053.259</v>
      </c>
      <c r="O43" s="240">
        <v>3449.148</v>
      </c>
      <c r="P43" s="241">
        <v>184.829</v>
      </c>
      <c r="Q43" s="240">
        <v>8.03</v>
      </c>
      <c r="R43" s="241">
        <f t="shared" si="26"/>
        <v>9695.266</v>
      </c>
      <c r="S43" s="421">
        <f>R43/$R$9</f>
        <v>0.022625879923341283</v>
      </c>
      <c r="T43" s="242">
        <v>2679.013</v>
      </c>
      <c r="U43" s="240">
        <v>1909.4319999999998</v>
      </c>
      <c r="V43" s="241">
        <v>100.69</v>
      </c>
      <c r="W43" s="240">
        <v>11.317</v>
      </c>
      <c r="X43" s="224">
        <f>SUM(T43:W43)</f>
        <v>4700.451999999999</v>
      </c>
      <c r="Y43" s="239">
        <f>IF(ISERROR(R43/X43-1),"         /0",IF(R43/X43&gt;5,"  *  ",(R43/X43-1)))</f>
        <v>1.0626241901842635</v>
      </c>
    </row>
    <row r="44" spans="1:25" ht="19.5" customHeight="1">
      <c r="A44" s="245" t="s">
        <v>203</v>
      </c>
      <c r="B44" s="242">
        <v>1173.333</v>
      </c>
      <c r="C44" s="240">
        <v>0</v>
      </c>
      <c r="D44" s="241">
        <v>0</v>
      </c>
      <c r="E44" s="240">
        <v>0</v>
      </c>
      <c r="F44" s="241">
        <f>SUM(B44:E44)</f>
        <v>1173.333</v>
      </c>
      <c r="G44" s="243">
        <f>F44/$F$9</f>
        <v>0.02446615222952672</v>
      </c>
      <c r="H44" s="242">
        <v>1205.089</v>
      </c>
      <c r="I44" s="240"/>
      <c r="J44" s="241"/>
      <c r="K44" s="240"/>
      <c r="L44" s="241">
        <f t="shared" si="24"/>
        <v>1205.089</v>
      </c>
      <c r="M44" s="401">
        <f t="shared" si="25"/>
        <v>-0.0263515806716349</v>
      </c>
      <c r="N44" s="406">
        <v>11015.155</v>
      </c>
      <c r="O44" s="240"/>
      <c r="P44" s="241"/>
      <c r="Q44" s="240"/>
      <c r="R44" s="241">
        <f t="shared" si="26"/>
        <v>11015.155</v>
      </c>
      <c r="S44" s="421">
        <f>R44/$R$9</f>
        <v>0.025706110009461564</v>
      </c>
      <c r="T44" s="242">
        <v>10875.541999999998</v>
      </c>
      <c r="U44" s="240">
        <v>204.65699999999998</v>
      </c>
      <c r="V44" s="241"/>
      <c r="W44" s="240"/>
      <c r="X44" s="224">
        <f>SUM(T44:W44)</f>
        <v>11080.198999999997</v>
      </c>
      <c r="Y44" s="239">
        <f>IF(ISERROR(R44/X44-1),"         /0",IF(R44/X44&gt;5,"  *  ",(R44/X44-1)))</f>
        <v>-0.005870291679779038</v>
      </c>
    </row>
    <row r="45" spans="1:25" ht="19.5" customHeight="1">
      <c r="A45" s="245" t="s">
        <v>158</v>
      </c>
      <c r="B45" s="242">
        <v>104.38700000000001</v>
      </c>
      <c r="C45" s="240">
        <v>537.837</v>
      </c>
      <c r="D45" s="241">
        <v>0</v>
      </c>
      <c r="E45" s="240">
        <v>0</v>
      </c>
      <c r="F45" s="241">
        <f>SUM(B45:E45)</f>
        <v>642.224</v>
      </c>
      <c r="G45" s="243">
        <f>F45/$F$9</f>
        <v>0.013391552227249696</v>
      </c>
      <c r="H45" s="242">
        <v>44.947</v>
      </c>
      <c r="I45" s="240">
        <v>511.444</v>
      </c>
      <c r="J45" s="241">
        <v>0</v>
      </c>
      <c r="K45" s="240"/>
      <c r="L45" s="241">
        <f t="shared" si="24"/>
        <v>556.3910000000001</v>
      </c>
      <c r="M45" s="401">
        <f t="shared" si="25"/>
        <v>0.15426741266483446</v>
      </c>
      <c r="N45" s="406">
        <v>649.394</v>
      </c>
      <c r="O45" s="240">
        <v>2565.7800000000007</v>
      </c>
      <c r="P45" s="241">
        <v>0</v>
      </c>
      <c r="Q45" s="240">
        <v>0</v>
      </c>
      <c r="R45" s="241">
        <f t="shared" si="26"/>
        <v>3215.174000000001</v>
      </c>
      <c r="S45" s="421">
        <f>R45/$R$9</f>
        <v>0.007503264052440532</v>
      </c>
      <c r="T45" s="242">
        <v>493.158</v>
      </c>
      <c r="U45" s="240">
        <v>3655.926999999999</v>
      </c>
      <c r="V45" s="241">
        <v>0</v>
      </c>
      <c r="W45" s="240">
        <v>0</v>
      </c>
      <c r="X45" s="224">
        <f>SUM(T45:W45)</f>
        <v>4149.084999999999</v>
      </c>
      <c r="Y45" s="239">
        <f>IF(ISERROR(R45/X45-1),"         /0",IF(R45/X45&gt;5,"  *  ",(R45/X45-1)))</f>
        <v>-0.2250884231101552</v>
      </c>
    </row>
    <row r="46" spans="1:25" ht="19.5" customHeight="1">
      <c r="A46" s="245" t="s">
        <v>186</v>
      </c>
      <c r="B46" s="242">
        <v>226.276</v>
      </c>
      <c r="C46" s="240">
        <v>392.756</v>
      </c>
      <c r="D46" s="241">
        <v>0</v>
      </c>
      <c r="E46" s="240">
        <v>0</v>
      </c>
      <c r="F46" s="241">
        <f>SUM(B46:E46)</f>
        <v>619.0319999999999</v>
      </c>
      <c r="G46" s="243">
        <f>F46/$F$9</f>
        <v>0.012907956349091334</v>
      </c>
      <c r="H46" s="242">
        <v>127.117</v>
      </c>
      <c r="I46" s="240">
        <v>347.662</v>
      </c>
      <c r="J46" s="241"/>
      <c r="K46" s="240"/>
      <c r="L46" s="241">
        <f t="shared" si="24"/>
        <v>474.779</v>
      </c>
      <c r="M46" s="401">
        <f t="shared" si="25"/>
        <v>0.30383188809951567</v>
      </c>
      <c r="N46" s="406">
        <v>1903.388</v>
      </c>
      <c r="O46" s="240">
        <v>3007.297</v>
      </c>
      <c r="P46" s="241"/>
      <c r="Q46" s="240"/>
      <c r="R46" s="241">
        <f t="shared" si="26"/>
        <v>4910.6849999999995</v>
      </c>
      <c r="S46" s="421">
        <f>R46/$R$9</f>
        <v>0.01146008465898235</v>
      </c>
      <c r="T46" s="242">
        <v>1690.9979999999998</v>
      </c>
      <c r="U46" s="240">
        <v>3117.424</v>
      </c>
      <c r="V46" s="241"/>
      <c r="W46" s="240"/>
      <c r="X46" s="224">
        <f>SUM(T46:W46)</f>
        <v>4808.422</v>
      </c>
      <c r="Y46" s="239">
        <f>IF(ISERROR(R46/X46-1),"         /0",IF(R46/X46&gt;5,"  *  ",(R46/X46-1)))</f>
        <v>0.0212674761075462</v>
      </c>
    </row>
    <row r="47" spans="1:25" ht="19.5" customHeight="1">
      <c r="A47" s="245" t="s">
        <v>188</v>
      </c>
      <c r="B47" s="242">
        <v>155.078</v>
      </c>
      <c r="C47" s="240">
        <v>308.276</v>
      </c>
      <c r="D47" s="241">
        <v>0</v>
      </c>
      <c r="E47" s="240">
        <v>0</v>
      </c>
      <c r="F47" s="241">
        <f>SUM(B47:E47)</f>
        <v>463.35400000000004</v>
      </c>
      <c r="G47" s="243">
        <f>F47/$F$9</f>
        <v>0.009661783568824984</v>
      </c>
      <c r="H47" s="242">
        <v>267.79699999999997</v>
      </c>
      <c r="I47" s="240">
        <v>269.96</v>
      </c>
      <c r="J47" s="241"/>
      <c r="K47" s="240"/>
      <c r="L47" s="241">
        <f t="shared" si="24"/>
        <v>537.757</v>
      </c>
      <c r="M47" s="401">
        <f t="shared" si="25"/>
        <v>-0.13835803160163407</v>
      </c>
      <c r="N47" s="406">
        <v>1147.158</v>
      </c>
      <c r="O47" s="240">
        <v>2558.68</v>
      </c>
      <c r="P47" s="241"/>
      <c r="Q47" s="240"/>
      <c r="R47" s="241">
        <f>SUM(N47:Q47)</f>
        <v>3705.8379999999997</v>
      </c>
      <c r="S47" s="421">
        <f>R47/$R$9</f>
        <v>0.008648328535117572</v>
      </c>
      <c r="T47" s="242">
        <v>1265.008</v>
      </c>
      <c r="U47" s="240">
        <v>2451.762</v>
      </c>
      <c r="V47" s="241"/>
      <c r="W47" s="240"/>
      <c r="X47" s="224">
        <f>SUM(T47:W47)</f>
        <v>3716.7700000000004</v>
      </c>
      <c r="Y47" s="239">
        <f>IF(ISERROR(R47/X47-1),"         /0",IF(R47/X47&gt;5,"  *  ",(R47/X47-1)))</f>
        <v>-0.0029412635164405287</v>
      </c>
    </row>
    <row r="48" spans="1:25" ht="19.5" customHeight="1">
      <c r="A48" s="245" t="s">
        <v>189</v>
      </c>
      <c r="B48" s="242">
        <v>8.888</v>
      </c>
      <c r="C48" s="240">
        <v>152.602</v>
      </c>
      <c r="D48" s="241">
        <v>0</v>
      </c>
      <c r="E48" s="240">
        <v>0</v>
      </c>
      <c r="F48" s="241">
        <f>SUM(B48:E48)</f>
        <v>161.49</v>
      </c>
      <c r="G48" s="243">
        <f>F48/$F$9</f>
        <v>0.0033673636755688877</v>
      </c>
      <c r="H48" s="242">
        <v>2.905</v>
      </c>
      <c r="I48" s="240">
        <v>226.198</v>
      </c>
      <c r="J48" s="241"/>
      <c r="K48" s="240"/>
      <c r="L48" s="241">
        <f t="shared" si="24"/>
        <v>229.103</v>
      </c>
      <c r="M48" s="401">
        <f t="shared" si="25"/>
        <v>-0.2951205353050811</v>
      </c>
      <c r="N48" s="406">
        <v>77.34</v>
      </c>
      <c r="O48" s="240">
        <v>1855.691</v>
      </c>
      <c r="P48" s="241"/>
      <c r="Q48" s="240"/>
      <c r="R48" s="241">
        <f>SUM(N48:Q48)</f>
        <v>1933.031</v>
      </c>
      <c r="S48" s="421">
        <f>R48/$R$9</f>
        <v>0.004511121953136337</v>
      </c>
      <c r="T48" s="242">
        <v>42.31700000000001</v>
      </c>
      <c r="U48" s="240">
        <v>1946.605</v>
      </c>
      <c r="V48" s="241"/>
      <c r="W48" s="240"/>
      <c r="X48" s="224">
        <f>SUM(T48:W48)</f>
        <v>1988.922</v>
      </c>
      <c r="Y48" s="239">
        <f>IF(ISERROR(R48/X48-1),"         /0",IF(R48/X48&gt;5,"  *  ",(R48/X48-1)))</f>
        <v>-0.02810115228249277</v>
      </c>
    </row>
    <row r="49" spans="1:25" ht="19.5" customHeight="1">
      <c r="A49" s="245" t="s">
        <v>349</v>
      </c>
      <c r="B49" s="242">
        <v>21.543</v>
      </c>
      <c r="C49" s="240">
        <v>64.032</v>
      </c>
      <c r="D49" s="241">
        <v>0</v>
      </c>
      <c r="E49" s="240">
        <v>0</v>
      </c>
      <c r="F49" s="241">
        <f>SUM(B49:E49)</f>
        <v>85.57499999999999</v>
      </c>
      <c r="G49" s="243">
        <f>F49/$F$9</f>
        <v>0.0017843962260004182</v>
      </c>
      <c r="H49" s="242"/>
      <c r="I49" s="240"/>
      <c r="J49" s="241"/>
      <c r="K49" s="240"/>
      <c r="L49" s="241">
        <f t="shared" si="24"/>
        <v>0</v>
      </c>
      <c r="M49" s="401" t="str">
        <f t="shared" si="25"/>
        <v>         /0</v>
      </c>
      <c r="N49" s="406">
        <v>55.93899999999999</v>
      </c>
      <c r="O49" s="240">
        <v>153.82</v>
      </c>
      <c r="P49" s="241"/>
      <c r="Q49" s="240"/>
      <c r="R49" s="241">
        <f t="shared" si="26"/>
        <v>209.759</v>
      </c>
      <c r="S49" s="421">
        <f>R49/$R$9</f>
        <v>0.0004895153930629798</v>
      </c>
      <c r="T49" s="242"/>
      <c r="U49" s="240"/>
      <c r="V49" s="241"/>
      <c r="W49" s="240"/>
      <c r="X49" s="224">
        <f>SUM(T49:W49)</f>
        <v>0</v>
      </c>
      <c r="Y49" s="239" t="str">
        <f>IF(ISERROR(R49/X49-1),"         /0",IF(R49/X49&gt;5,"  *  ",(R49/X49-1)))</f>
        <v>         /0</v>
      </c>
    </row>
    <row r="50" spans="1:25" ht="19.5" customHeight="1" thickBot="1">
      <c r="A50" s="245" t="s">
        <v>168</v>
      </c>
      <c r="B50" s="242">
        <v>40.016</v>
      </c>
      <c r="C50" s="240">
        <v>0</v>
      </c>
      <c r="D50" s="241">
        <v>0</v>
      </c>
      <c r="E50" s="240">
        <v>0.1</v>
      </c>
      <c r="F50" s="241">
        <f>SUM(B50:E50)</f>
        <v>40.116</v>
      </c>
      <c r="G50" s="243">
        <f>F50/$F$9</f>
        <v>0.000836492421878268</v>
      </c>
      <c r="H50" s="242">
        <v>51.74</v>
      </c>
      <c r="I50" s="240">
        <v>0</v>
      </c>
      <c r="J50" s="241"/>
      <c r="K50" s="240">
        <v>10.653</v>
      </c>
      <c r="L50" s="241">
        <f t="shared" si="24"/>
        <v>62.393</v>
      </c>
      <c r="M50" s="401">
        <f aca="true" t="shared" si="27" ref="M50:M72">IF(ISERROR(F50/L50-1),"         /0",(F50/L50-1))</f>
        <v>-0.3570432580577949</v>
      </c>
      <c r="N50" s="406">
        <v>627.969</v>
      </c>
      <c r="O50" s="240">
        <v>0</v>
      </c>
      <c r="P50" s="241">
        <v>0.024</v>
      </c>
      <c r="Q50" s="240">
        <v>0.123</v>
      </c>
      <c r="R50" s="241">
        <f>SUM(N50:Q50)</f>
        <v>628.1160000000001</v>
      </c>
      <c r="S50" s="421">
        <f>R50/$R$9</f>
        <v>0.001465836748979289</v>
      </c>
      <c r="T50" s="242">
        <v>560.5789999999997</v>
      </c>
      <c r="U50" s="240">
        <v>0</v>
      </c>
      <c r="V50" s="241">
        <v>1350.5910000000001</v>
      </c>
      <c r="W50" s="240">
        <v>282.594</v>
      </c>
      <c r="X50" s="224">
        <f>SUM(T50:W50)</f>
        <v>2193.7639999999997</v>
      </c>
      <c r="Y50" s="239">
        <f>IF(ISERROR(R50/X50-1),"         /0",IF(R50/X50&gt;5,"  *  ",(R50/X50-1)))</f>
        <v>-0.7136811434593693</v>
      </c>
    </row>
    <row r="51" spans="1:25" s="231" customFormat="1" ht="19.5" customHeight="1">
      <c r="A51" s="238" t="s">
        <v>58</v>
      </c>
      <c r="B51" s="235">
        <f>SUM(B52:B66)</f>
        <v>2422.531</v>
      </c>
      <c r="C51" s="234">
        <f>SUM(C52:C66)</f>
        <v>2286.349</v>
      </c>
      <c r="D51" s="233">
        <f>SUM(D52:D66)</f>
        <v>0</v>
      </c>
      <c r="E51" s="234">
        <f>SUM(E52:E66)</f>
        <v>55.968</v>
      </c>
      <c r="F51" s="233">
        <f>SUM(B51:E51)</f>
        <v>4764.848</v>
      </c>
      <c r="G51" s="236">
        <f>F51/$F$9</f>
        <v>0.09935584912259002</v>
      </c>
      <c r="H51" s="235">
        <f>SUM(H52:H66)</f>
        <v>2214.3309999999997</v>
      </c>
      <c r="I51" s="234">
        <f>SUM(I52:I66)</f>
        <v>1521.0900000000001</v>
      </c>
      <c r="J51" s="233">
        <f>SUM(J52:J66)</f>
        <v>150.96</v>
      </c>
      <c r="K51" s="234">
        <f>SUM(K52:K66)</f>
        <v>467.62199999999996</v>
      </c>
      <c r="L51" s="233">
        <f t="shared" si="24"/>
        <v>4354.003</v>
      </c>
      <c r="M51" s="399">
        <f t="shared" si="27"/>
        <v>0.09436029327494722</v>
      </c>
      <c r="N51" s="404">
        <f>SUM(N52:N66)</f>
        <v>21578.556</v>
      </c>
      <c r="O51" s="234">
        <f>SUM(O52:O66)</f>
        <v>15903.868999999999</v>
      </c>
      <c r="P51" s="233">
        <f>SUM(P52:P66)</f>
        <v>273.63700000000006</v>
      </c>
      <c r="Q51" s="234">
        <f>SUM(Q52:Q66)</f>
        <v>1408.1860000000001</v>
      </c>
      <c r="R51" s="233">
        <f t="shared" si="26"/>
        <v>39164.24800000001</v>
      </c>
      <c r="S51" s="419">
        <f>R51/$R$9</f>
        <v>0.09139775768255963</v>
      </c>
      <c r="T51" s="235">
        <f>SUM(T52:T66)</f>
        <v>20540.302000000003</v>
      </c>
      <c r="U51" s="234">
        <f>SUM(U52:U66)</f>
        <v>16405.234999999997</v>
      </c>
      <c r="V51" s="233">
        <f>SUM(V52:V66)</f>
        <v>706.934</v>
      </c>
      <c r="W51" s="234">
        <f>SUM(W52:W66)</f>
        <v>1695.156</v>
      </c>
      <c r="X51" s="233">
        <f>SUM(T51:W51)</f>
        <v>39347.627</v>
      </c>
      <c r="Y51" s="232">
        <f>IF(ISERROR(R51/X51-1),"         /0",IF(R51/X51&gt;5,"  *  ",(R51/X51-1)))</f>
        <v>-0.0046604843539864715</v>
      </c>
    </row>
    <row r="52" spans="1:25" s="215" customFormat="1" ht="19.5" customHeight="1">
      <c r="A52" s="230" t="s">
        <v>170</v>
      </c>
      <c r="B52" s="228">
        <v>475.50899999999996</v>
      </c>
      <c r="C52" s="225">
        <v>458.327</v>
      </c>
      <c r="D52" s="224">
        <v>0</v>
      </c>
      <c r="E52" s="225">
        <v>0</v>
      </c>
      <c r="F52" s="224">
        <f>SUM(B52:E52)</f>
        <v>933.836</v>
      </c>
      <c r="G52" s="227">
        <f>F52/$F$9</f>
        <v>0.019472199054669317</v>
      </c>
      <c r="H52" s="228">
        <v>104.305</v>
      </c>
      <c r="I52" s="225">
        <v>51.533</v>
      </c>
      <c r="J52" s="224"/>
      <c r="K52" s="225"/>
      <c r="L52" s="224">
        <f t="shared" si="24"/>
        <v>155.83800000000002</v>
      </c>
      <c r="M52" s="400">
        <f t="shared" si="27"/>
        <v>4.992351031199065</v>
      </c>
      <c r="N52" s="405">
        <v>3085.084</v>
      </c>
      <c r="O52" s="225">
        <v>3191.093</v>
      </c>
      <c r="P52" s="224"/>
      <c r="Q52" s="225"/>
      <c r="R52" s="224">
        <f t="shared" si="26"/>
        <v>6276.177</v>
      </c>
      <c r="S52" s="420">
        <f>R52/$R$9</f>
        <v>0.014646738643337513</v>
      </c>
      <c r="T52" s="228">
        <v>2121.572</v>
      </c>
      <c r="U52" s="225">
        <v>1936.6499999999999</v>
      </c>
      <c r="V52" s="224"/>
      <c r="W52" s="225"/>
      <c r="X52" s="224">
        <f>SUM(T52:W52)</f>
        <v>4058.2219999999998</v>
      </c>
      <c r="Y52" s="223">
        <f>IF(ISERROR(R52/X52-1),"         /0",IF(R52/X52&gt;5,"  *  ",(R52/X52-1)))</f>
        <v>0.5465336790348088</v>
      </c>
    </row>
    <row r="53" spans="1:25" s="215" customFormat="1" ht="19.5" customHeight="1">
      <c r="A53" s="230" t="s">
        <v>174</v>
      </c>
      <c r="B53" s="228">
        <v>270.783</v>
      </c>
      <c r="C53" s="225">
        <v>657.0550000000001</v>
      </c>
      <c r="D53" s="224">
        <v>0</v>
      </c>
      <c r="E53" s="225">
        <v>0</v>
      </c>
      <c r="F53" s="224">
        <f>SUM(B53:E53)</f>
        <v>927.8380000000001</v>
      </c>
      <c r="G53" s="227">
        <f>F53/$F$9</f>
        <v>0.019347129717087658</v>
      </c>
      <c r="H53" s="228">
        <v>494.539</v>
      </c>
      <c r="I53" s="225">
        <v>555.537</v>
      </c>
      <c r="J53" s="224"/>
      <c r="K53" s="225"/>
      <c r="L53" s="224">
        <f t="shared" si="24"/>
        <v>1050.076</v>
      </c>
      <c r="M53" s="400">
        <f t="shared" si="27"/>
        <v>-0.11640871708333489</v>
      </c>
      <c r="N53" s="405">
        <v>3140.7039999999997</v>
      </c>
      <c r="O53" s="225">
        <v>3386.7090000000003</v>
      </c>
      <c r="P53" s="224"/>
      <c r="Q53" s="225"/>
      <c r="R53" s="224">
        <f t="shared" si="26"/>
        <v>6527.4130000000005</v>
      </c>
      <c r="S53" s="420">
        <f>R53/$R$9</f>
        <v>0.015233049072408834</v>
      </c>
      <c r="T53" s="228">
        <v>3559.3160000000003</v>
      </c>
      <c r="U53" s="225">
        <v>3770.7390000000005</v>
      </c>
      <c r="V53" s="224"/>
      <c r="W53" s="225"/>
      <c r="X53" s="224">
        <f>SUM(T53:W53)</f>
        <v>7330.055</v>
      </c>
      <c r="Y53" s="223">
        <f>IF(ISERROR(R53/X53-1),"         /0",IF(R53/X53&gt;5,"  *  ",(R53/X53-1)))</f>
        <v>-0.10950013335507025</v>
      </c>
    </row>
    <row r="54" spans="1:25" s="215" customFormat="1" ht="19.5" customHeight="1">
      <c r="A54" s="230" t="s">
        <v>206</v>
      </c>
      <c r="B54" s="228">
        <v>380.804</v>
      </c>
      <c r="C54" s="225">
        <v>286.388</v>
      </c>
      <c r="D54" s="224">
        <v>0</v>
      </c>
      <c r="E54" s="225">
        <v>0</v>
      </c>
      <c r="F54" s="224">
        <f aca="true" t="shared" si="28" ref="F54:F63">SUM(B54:E54)</f>
        <v>667.192</v>
      </c>
      <c r="G54" s="227">
        <f aca="true" t="shared" si="29" ref="G54:G63">F54/$F$9</f>
        <v>0.013912180973621631</v>
      </c>
      <c r="H54" s="228">
        <v>188.653</v>
      </c>
      <c r="I54" s="225">
        <v>168.70100000000002</v>
      </c>
      <c r="J54" s="224"/>
      <c r="K54" s="225"/>
      <c r="L54" s="224">
        <f aca="true" t="shared" si="30" ref="L54:L63">SUM(H54:K54)</f>
        <v>357.35400000000004</v>
      </c>
      <c r="M54" s="400">
        <f t="shared" si="27"/>
        <v>0.8670338096117574</v>
      </c>
      <c r="N54" s="405">
        <v>3772.9620000000004</v>
      </c>
      <c r="O54" s="225">
        <v>2854.249</v>
      </c>
      <c r="P54" s="224"/>
      <c r="Q54" s="225"/>
      <c r="R54" s="224">
        <f t="shared" si="26"/>
        <v>6627.211</v>
      </c>
      <c r="S54" s="420">
        <f aca="true" t="shared" si="31" ref="S54:S63">R54/$R$9</f>
        <v>0.015465948052652348</v>
      </c>
      <c r="T54" s="228">
        <v>3262.908</v>
      </c>
      <c r="U54" s="225">
        <v>2569.653</v>
      </c>
      <c r="V54" s="224"/>
      <c r="W54" s="225"/>
      <c r="X54" s="224">
        <f aca="true" t="shared" si="32" ref="X54:X63">SUM(T54:W54)</f>
        <v>5832.561</v>
      </c>
      <c r="Y54" s="223">
        <f aca="true" t="shared" si="33" ref="Y54:Y63">IF(ISERROR(R54/X54-1),"         /0",IF(R54/X54&gt;5,"  *  ",(R54/X54-1)))</f>
        <v>0.13624375295860602</v>
      </c>
    </row>
    <row r="55" spans="1:25" s="215" customFormat="1" ht="19.5" customHeight="1">
      <c r="A55" s="230" t="s">
        <v>161</v>
      </c>
      <c r="B55" s="228">
        <v>362.762</v>
      </c>
      <c r="C55" s="225">
        <v>173.47</v>
      </c>
      <c r="D55" s="224">
        <v>0</v>
      </c>
      <c r="E55" s="225">
        <v>0</v>
      </c>
      <c r="F55" s="224">
        <f t="shared" si="28"/>
        <v>536.232</v>
      </c>
      <c r="G55" s="227">
        <f t="shared" si="29"/>
        <v>0.011181423979674627</v>
      </c>
      <c r="H55" s="228">
        <v>254.20999999999998</v>
      </c>
      <c r="I55" s="225">
        <v>168.554</v>
      </c>
      <c r="J55" s="224"/>
      <c r="K55" s="225"/>
      <c r="L55" s="224">
        <f t="shared" si="30"/>
        <v>422.764</v>
      </c>
      <c r="M55" s="400">
        <f t="shared" si="27"/>
        <v>0.26839560605917234</v>
      </c>
      <c r="N55" s="405">
        <v>2290.1430000000005</v>
      </c>
      <c r="O55" s="225">
        <v>1303.3469999999998</v>
      </c>
      <c r="P55" s="224">
        <v>0</v>
      </c>
      <c r="Q55" s="225">
        <v>0</v>
      </c>
      <c r="R55" s="224">
        <f aca="true" t="shared" si="34" ref="R55:R63">SUM(N55:Q55)</f>
        <v>3593.4900000000002</v>
      </c>
      <c r="S55" s="420">
        <f t="shared" si="31"/>
        <v>0.008386141571126328</v>
      </c>
      <c r="T55" s="228">
        <v>2457.0389999999993</v>
      </c>
      <c r="U55" s="225">
        <v>1510.6480000000001</v>
      </c>
      <c r="V55" s="224">
        <v>0</v>
      </c>
      <c r="W55" s="225">
        <v>0</v>
      </c>
      <c r="X55" s="224">
        <f t="shared" si="32"/>
        <v>3967.6869999999994</v>
      </c>
      <c r="Y55" s="223">
        <f t="shared" si="33"/>
        <v>-0.09431111879540888</v>
      </c>
    </row>
    <row r="56" spans="1:25" s="215" customFormat="1" ht="19.5" customHeight="1">
      <c r="A56" s="230" t="s">
        <v>158</v>
      </c>
      <c r="B56" s="228">
        <v>222.987</v>
      </c>
      <c r="C56" s="225">
        <v>178.886</v>
      </c>
      <c r="D56" s="224">
        <v>0</v>
      </c>
      <c r="E56" s="225">
        <v>0</v>
      </c>
      <c r="F56" s="224">
        <f t="shared" si="28"/>
        <v>401.873</v>
      </c>
      <c r="G56" s="227">
        <f t="shared" si="29"/>
        <v>0.008379791580852657</v>
      </c>
      <c r="H56" s="228">
        <v>147.248</v>
      </c>
      <c r="I56" s="225">
        <v>74.309</v>
      </c>
      <c r="J56" s="224">
        <v>0</v>
      </c>
      <c r="K56" s="225">
        <v>0</v>
      </c>
      <c r="L56" s="224">
        <f t="shared" si="30"/>
        <v>221.557</v>
      </c>
      <c r="M56" s="400">
        <f t="shared" si="27"/>
        <v>0.8138582847754754</v>
      </c>
      <c r="N56" s="405">
        <v>2454.169</v>
      </c>
      <c r="O56" s="225">
        <v>1861.7389999999996</v>
      </c>
      <c r="P56" s="224">
        <v>13.232999999999999</v>
      </c>
      <c r="Q56" s="225">
        <v>0.049</v>
      </c>
      <c r="R56" s="224">
        <f t="shared" si="34"/>
        <v>4329.19</v>
      </c>
      <c r="S56" s="420">
        <f t="shared" si="31"/>
        <v>0.010103047518792145</v>
      </c>
      <c r="T56" s="228">
        <v>1438.452</v>
      </c>
      <c r="U56" s="225">
        <v>881.1019999999999</v>
      </c>
      <c r="V56" s="224">
        <v>2.809</v>
      </c>
      <c r="W56" s="225">
        <v>0.589</v>
      </c>
      <c r="X56" s="224">
        <f t="shared" si="32"/>
        <v>2322.952</v>
      </c>
      <c r="Y56" s="223">
        <f t="shared" si="33"/>
        <v>0.8636588272164036</v>
      </c>
    </row>
    <row r="57" spans="1:25" s="215" customFormat="1" ht="19.5" customHeight="1">
      <c r="A57" s="230" t="s">
        <v>169</v>
      </c>
      <c r="B57" s="228">
        <v>175.19499999999996</v>
      </c>
      <c r="C57" s="225">
        <v>187.624</v>
      </c>
      <c r="D57" s="224">
        <v>0</v>
      </c>
      <c r="E57" s="225">
        <v>0</v>
      </c>
      <c r="F57" s="224">
        <f t="shared" si="28"/>
        <v>362.81899999999996</v>
      </c>
      <c r="G57" s="227">
        <f t="shared" si="29"/>
        <v>0.0075654438132777765</v>
      </c>
      <c r="H57" s="228">
        <v>364.58799999999997</v>
      </c>
      <c r="I57" s="225">
        <v>293.24</v>
      </c>
      <c r="J57" s="224"/>
      <c r="K57" s="225"/>
      <c r="L57" s="224">
        <f t="shared" si="30"/>
        <v>657.828</v>
      </c>
      <c r="M57" s="400">
        <f t="shared" si="27"/>
        <v>-0.4484591716983771</v>
      </c>
      <c r="N57" s="405">
        <v>1344.7659999999998</v>
      </c>
      <c r="O57" s="225">
        <v>869.976</v>
      </c>
      <c r="P57" s="224"/>
      <c r="Q57" s="225"/>
      <c r="R57" s="224">
        <f t="shared" si="34"/>
        <v>2214.7419999999997</v>
      </c>
      <c r="S57" s="420">
        <f t="shared" si="31"/>
        <v>0.005168552008081131</v>
      </c>
      <c r="T57" s="228">
        <v>2627.358</v>
      </c>
      <c r="U57" s="225">
        <v>2065.967</v>
      </c>
      <c r="V57" s="224"/>
      <c r="W57" s="225"/>
      <c r="X57" s="224">
        <f t="shared" si="32"/>
        <v>4693.325000000001</v>
      </c>
      <c r="Y57" s="223">
        <f t="shared" si="33"/>
        <v>-0.5281081109874131</v>
      </c>
    </row>
    <row r="58" spans="1:25" s="215" customFormat="1" ht="19.5" customHeight="1">
      <c r="A58" s="230" t="s">
        <v>208</v>
      </c>
      <c r="B58" s="228">
        <v>184.68599999999998</v>
      </c>
      <c r="C58" s="225">
        <v>120.534</v>
      </c>
      <c r="D58" s="224">
        <v>0</v>
      </c>
      <c r="E58" s="225">
        <v>0</v>
      </c>
      <c r="F58" s="224">
        <f>SUM(B58:E58)</f>
        <v>305.21999999999997</v>
      </c>
      <c r="G58" s="227">
        <f>F58/$F$9</f>
        <v>0.006364398669002017</v>
      </c>
      <c r="H58" s="228">
        <v>399.954</v>
      </c>
      <c r="I58" s="225">
        <v>99.295</v>
      </c>
      <c r="J58" s="224"/>
      <c r="K58" s="225"/>
      <c r="L58" s="224">
        <f>SUM(H58:K58)</f>
        <v>499.249</v>
      </c>
      <c r="M58" s="400">
        <f>IF(ISERROR(F58/L58-1),"         /0",(F58/L58-1))</f>
        <v>-0.38864173989331985</v>
      </c>
      <c r="N58" s="405">
        <v>3018.4919999999997</v>
      </c>
      <c r="O58" s="225">
        <v>1140.828</v>
      </c>
      <c r="P58" s="224"/>
      <c r="Q58" s="225"/>
      <c r="R58" s="224">
        <f>SUM(N58:Q58)</f>
        <v>4159.32</v>
      </c>
      <c r="S58" s="420">
        <f>R58/$R$9</f>
        <v>0.009706621239969265</v>
      </c>
      <c r="T58" s="228">
        <v>3072.465</v>
      </c>
      <c r="U58" s="225">
        <v>1870.0129999999997</v>
      </c>
      <c r="V58" s="224"/>
      <c r="W58" s="225"/>
      <c r="X58" s="224">
        <f>SUM(T58:W58)</f>
        <v>4942.478</v>
      </c>
      <c r="Y58" s="223">
        <f>IF(ISERROR(R58/X58-1),"         /0",IF(R58/X58&gt;5,"  *  ",(R58/X58-1)))</f>
        <v>-0.1584545242285348</v>
      </c>
    </row>
    <row r="59" spans="1:25" s="215" customFormat="1" ht="19.5" customHeight="1">
      <c r="A59" s="230" t="s">
        <v>358</v>
      </c>
      <c r="B59" s="228">
        <v>75.083</v>
      </c>
      <c r="C59" s="225">
        <v>65.594</v>
      </c>
      <c r="D59" s="224">
        <v>0</v>
      </c>
      <c r="E59" s="225">
        <v>0</v>
      </c>
      <c r="F59" s="224">
        <f>SUM(B59:E59)</f>
        <v>140.677</v>
      </c>
      <c r="G59" s="227">
        <f>F59/$F$9</f>
        <v>0.0029333743252709416</v>
      </c>
      <c r="H59" s="228"/>
      <c r="I59" s="225"/>
      <c r="J59" s="224"/>
      <c r="K59" s="225"/>
      <c r="L59" s="224">
        <f>SUM(H59:K59)</f>
        <v>0</v>
      </c>
      <c r="M59" s="400" t="str">
        <f>IF(ISERROR(F59/L59-1),"         /0",(F59/L59-1))</f>
        <v>         /0</v>
      </c>
      <c r="N59" s="405">
        <v>75.083</v>
      </c>
      <c r="O59" s="225">
        <v>65.594</v>
      </c>
      <c r="P59" s="224">
        <v>245.699</v>
      </c>
      <c r="Q59" s="225">
        <v>265.086</v>
      </c>
      <c r="R59" s="224">
        <f>SUM(N59:Q59)</f>
        <v>651.462</v>
      </c>
      <c r="S59" s="420">
        <f>R59/$R$9</f>
        <v>0.001520319399861722</v>
      </c>
      <c r="T59" s="228"/>
      <c r="U59" s="225"/>
      <c r="V59" s="224"/>
      <c r="W59" s="225"/>
      <c r="X59" s="224">
        <f>SUM(T59:W59)</f>
        <v>0</v>
      </c>
      <c r="Y59" s="223" t="str">
        <f>IF(ISERROR(R59/X59-1),"         /0",IF(R59/X59&gt;5,"  *  ",(R59/X59-1)))</f>
        <v>         /0</v>
      </c>
    </row>
    <row r="60" spans="1:25" s="215" customFormat="1" ht="19.5" customHeight="1">
      <c r="A60" s="230" t="s">
        <v>187</v>
      </c>
      <c r="B60" s="228">
        <v>88.68700000000001</v>
      </c>
      <c r="C60" s="225">
        <v>47.651</v>
      </c>
      <c r="D60" s="224">
        <v>0</v>
      </c>
      <c r="E60" s="225">
        <v>0</v>
      </c>
      <c r="F60" s="224">
        <f>SUM(B60:E60)</f>
        <v>136.33800000000002</v>
      </c>
      <c r="G60" s="227">
        <f>F60/$F$9</f>
        <v>0.002842898190598248</v>
      </c>
      <c r="H60" s="228">
        <v>75.181</v>
      </c>
      <c r="I60" s="225">
        <v>31.13</v>
      </c>
      <c r="J60" s="224"/>
      <c r="K60" s="225"/>
      <c r="L60" s="224">
        <f>SUM(H60:K60)</f>
        <v>106.31099999999999</v>
      </c>
      <c r="M60" s="400">
        <f>IF(ISERROR(F60/L60-1),"         /0",(F60/L60-1))</f>
        <v>0.28244490222084284</v>
      </c>
      <c r="N60" s="405">
        <v>777.9599999999999</v>
      </c>
      <c r="O60" s="225">
        <v>364.59900000000005</v>
      </c>
      <c r="P60" s="224">
        <v>1.249</v>
      </c>
      <c r="Q60" s="225">
        <v>1.363</v>
      </c>
      <c r="R60" s="224">
        <f>SUM(N60:Q60)</f>
        <v>1145.171</v>
      </c>
      <c r="S60" s="420">
        <f>R60/$R$9</f>
        <v>0.0026724900108664024</v>
      </c>
      <c r="T60" s="228">
        <v>583.0050000000002</v>
      </c>
      <c r="U60" s="225">
        <v>406.18100000000004</v>
      </c>
      <c r="V60" s="224">
        <v>0.426</v>
      </c>
      <c r="W60" s="225">
        <v>0.42300000000000004</v>
      </c>
      <c r="X60" s="224">
        <f>SUM(T60:W60)</f>
        <v>990.0350000000003</v>
      </c>
      <c r="Y60" s="223">
        <f>IF(ISERROR(R60/X60-1),"         /0",IF(R60/X60&gt;5,"  *  ",(R60/X60-1)))</f>
        <v>0.15669749049276005</v>
      </c>
    </row>
    <row r="61" spans="1:25" s="215" customFormat="1" ht="19.5" customHeight="1">
      <c r="A61" s="230" t="s">
        <v>193</v>
      </c>
      <c r="B61" s="228">
        <v>58.041</v>
      </c>
      <c r="C61" s="225">
        <v>39.063</v>
      </c>
      <c r="D61" s="224">
        <v>0</v>
      </c>
      <c r="E61" s="225">
        <v>0</v>
      </c>
      <c r="F61" s="224">
        <f>SUM(B61:E61)</f>
        <v>97.104</v>
      </c>
      <c r="G61" s="227">
        <f>F61/$F$9</f>
        <v>0.0020247970917855055</v>
      </c>
      <c r="H61" s="228">
        <v>70.229</v>
      </c>
      <c r="I61" s="225">
        <v>41.056</v>
      </c>
      <c r="J61" s="224">
        <v>1.818</v>
      </c>
      <c r="K61" s="225">
        <v>1.703</v>
      </c>
      <c r="L61" s="224">
        <f>SUM(H61:K61)</f>
        <v>114.806</v>
      </c>
      <c r="M61" s="400">
        <f>IF(ISERROR(F61/L61-1),"         /0",(F61/L61-1))</f>
        <v>-0.15419054753235895</v>
      </c>
      <c r="N61" s="405">
        <v>527.2170000000001</v>
      </c>
      <c r="O61" s="225">
        <v>501.57500000000005</v>
      </c>
      <c r="P61" s="224">
        <v>2.683</v>
      </c>
      <c r="Q61" s="225">
        <v>4.268</v>
      </c>
      <c r="R61" s="224">
        <f>SUM(N61:Q61)</f>
        <v>1035.7430000000002</v>
      </c>
      <c r="S61" s="420">
        <f>R61/$R$9</f>
        <v>0.0024171174622172587</v>
      </c>
      <c r="T61" s="228">
        <v>440.96700000000004</v>
      </c>
      <c r="U61" s="225">
        <v>256.81</v>
      </c>
      <c r="V61" s="224">
        <v>13.233</v>
      </c>
      <c r="W61" s="225">
        <v>13.264000000000001</v>
      </c>
      <c r="X61" s="224">
        <f>SUM(T61:W61)</f>
        <v>724.274</v>
      </c>
      <c r="Y61" s="223">
        <f>IF(ISERROR(R61/X61-1),"         /0",IF(R61/X61&gt;5,"  *  ",(R61/X61-1)))</f>
        <v>0.4300430500059371</v>
      </c>
    </row>
    <row r="62" spans="1:25" s="215" customFormat="1" ht="19.5" customHeight="1">
      <c r="A62" s="230" t="s">
        <v>183</v>
      </c>
      <c r="B62" s="228">
        <v>61.026</v>
      </c>
      <c r="C62" s="225">
        <v>17.58</v>
      </c>
      <c r="D62" s="224">
        <v>0</v>
      </c>
      <c r="E62" s="225">
        <v>0</v>
      </c>
      <c r="F62" s="224">
        <f t="shared" si="28"/>
        <v>78.606</v>
      </c>
      <c r="G62" s="227">
        <f t="shared" si="29"/>
        <v>0.0016390797515745121</v>
      </c>
      <c r="H62" s="228">
        <v>86.91399999999999</v>
      </c>
      <c r="I62" s="225">
        <v>26.906</v>
      </c>
      <c r="J62" s="224"/>
      <c r="K62" s="225"/>
      <c r="L62" s="224">
        <f t="shared" si="30"/>
        <v>113.82</v>
      </c>
      <c r="M62" s="400">
        <f t="shared" si="27"/>
        <v>-0.30938323668950973</v>
      </c>
      <c r="N62" s="405">
        <v>525.289</v>
      </c>
      <c r="O62" s="225">
        <v>151.737</v>
      </c>
      <c r="P62" s="224"/>
      <c r="Q62" s="225"/>
      <c r="R62" s="224">
        <f t="shared" si="34"/>
        <v>677.026</v>
      </c>
      <c r="S62" s="420">
        <f t="shared" si="31"/>
        <v>0.0015799782059594915</v>
      </c>
      <c r="T62" s="228">
        <v>590.9929999999999</v>
      </c>
      <c r="U62" s="225">
        <v>168.32199999999997</v>
      </c>
      <c r="V62" s="224"/>
      <c r="W62" s="225"/>
      <c r="X62" s="224">
        <f t="shared" si="32"/>
        <v>759.3149999999999</v>
      </c>
      <c r="Y62" s="223">
        <f t="shared" si="33"/>
        <v>-0.10837267800583417</v>
      </c>
    </row>
    <row r="63" spans="1:25" s="215" customFormat="1" ht="19.5" customHeight="1">
      <c r="A63" s="230" t="s">
        <v>177</v>
      </c>
      <c r="B63" s="228">
        <v>30.81</v>
      </c>
      <c r="C63" s="225">
        <v>27.741</v>
      </c>
      <c r="D63" s="224">
        <v>0</v>
      </c>
      <c r="E63" s="225">
        <v>0</v>
      </c>
      <c r="F63" s="224">
        <f t="shared" si="28"/>
        <v>58.551</v>
      </c>
      <c r="G63" s="227">
        <f t="shared" si="29"/>
        <v>0.0012208960961560093</v>
      </c>
      <c r="H63" s="228"/>
      <c r="I63" s="225"/>
      <c r="J63" s="224"/>
      <c r="K63" s="225"/>
      <c r="L63" s="224">
        <f t="shared" si="30"/>
        <v>0</v>
      </c>
      <c r="M63" s="400" t="str">
        <f t="shared" si="27"/>
        <v>         /0</v>
      </c>
      <c r="N63" s="405">
        <v>30.81</v>
      </c>
      <c r="O63" s="225">
        <v>27.741</v>
      </c>
      <c r="P63" s="224"/>
      <c r="Q63" s="225"/>
      <c r="R63" s="224">
        <f t="shared" si="34"/>
        <v>58.551</v>
      </c>
      <c r="S63" s="420">
        <f t="shared" si="31"/>
        <v>0.0001366406961285596</v>
      </c>
      <c r="T63" s="228"/>
      <c r="U63" s="225"/>
      <c r="V63" s="224"/>
      <c r="W63" s="225"/>
      <c r="X63" s="224">
        <f t="shared" si="32"/>
        <v>0</v>
      </c>
      <c r="Y63" s="223" t="str">
        <f t="shared" si="33"/>
        <v>         /0</v>
      </c>
    </row>
    <row r="64" spans="1:25" s="215" customFormat="1" ht="19.5" customHeight="1">
      <c r="A64" s="230" t="s">
        <v>192</v>
      </c>
      <c r="B64" s="228">
        <v>30.839</v>
      </c>
      <c r="C64" s="225">
        <v>26.436</v>
      </c>
      <c r="D64" s="224">
        <v>0</v>
      </c>
      <c r="E64" s="225">
        <v>0</v>
      </c>
      <c r="F64" s="224">
        <f>SUM(B64:E64)</f>
        <v>57.275</v>
      </c>
      <c r="G64" s="227">
        <f>F64/$F$9</f>
        <v>0.0011942891480476068</v>
      </c>
      <c r="H64" s="228">
        <v>25.013</v>
      </c>
      <c r="I64" s="225">
        <v>10.829</v>
      </c>
      <c r="J64" s="224"/>
      <c r="K64" s="225"/>
      <c r="L64" s="224">
        <f aca="true" t="shared" si="35" ref="L64:L72">SUM(H64:K64)</f>
        <v>35.842</v>
      </c>
      <c r="M64" s="400">
        <f t="shared" si="27"/>
        <v>0.5979856034819486</v>
      </c>
      <c r="N64" s="405">
        <v>271.48900000000003</v>
      </c>
      <c r="O64" s="225">
        <v>161.799</v>
      </c>
      <c r="P64" s="224"/>
      <c r="Q64" s="225"/>
      <c r="R64" s="224">
        <f t="shared" si="26"/>
        <v>433.288</v>
      </c>
      <c r="S64" s="420">
        <f>R64/$R$9</f>
        <v>0.0010111658886125144</v>
      </c>
      <c r="T64" s="228">
        <v>201.616</v>
      </c>
      <c r="U64" s="225">
        <v>75.886</v>
      </c>
      <c r="V64" s="224">
        <v>0</v>
      </c>
      <c r="W64" s="225">
        <v>0</v>
      </c>
      <c r="X64" s="224">
        <f>SUM(T64:W64)</f>
        <v>277.502</v>
      </c>
      <c r="Y64" s="223">
        <f>IF(ISERROR(R64/X64-1),"         /0",IF(R64/X64&gt;5,"  *  ",(R64/X64-1)))</f>
        <v>0.5613869449589552</v>
      </c>
    </row>
    <row r="65" spans="1:25" s="215" customFormat="1" ht="19.5" customHeight="1">
      <c r="A65" s="230" t="s">
        <v>202</v>
      </c>
      <c r="B65" s="228">
        <v>0</v>
      </c>
      <c r="C65" s="225">
        <v>0</v>
      </c>
      <c r="D65" s="224">
        <v>0</v>
      </c>
      <c r="E65" s="225">
        <v>55.968</v>
      </c>
      <c r="F65" s="224">
        <f>SUM(B65:E65)</f>
        <v>55.968</v>
      </c>
      <c r="G65" s="227">
        <f>F65/$F$9</f>
        <v>0.0011670357928926839</v>
      </c>
      <c r="H65" s="228"/>
      <c r="I65" s="225"/>
      <c r="J65" s="224"/>
      <c r="K65" s="225"/>
      <c r="L65" s="224">
        <f t="shared" si="35"/>
        <v>0</v>
      </c>
      <c r="M65" s="400" t="str">
        <f t="shared" si="27"/>
        <v>         /0</v>
      </c>
      <c r="N65" s="405"/>
      <c r="O65" s="225"/>
      <c r="P65" s="224"/>
      <c r="Q65" s="225">
        <v>99.605</v>
      </c>
      <c r="R65" s="224">
        <f>SUM(N65:Q65)</f>
        <v>99.605</v>
      </c>
      <c r="S65" s="420">
        <f>R65/$R$9</f>
        <v>0.00023244857539384776</v>
      </c>
      <c r="T65" s="228"/>
      <c r="U65" s="225"/>
      <c r="V65" s="224"/>
      <c r="W65" s="225"/>
      <c r="X65" s="224">
        <f>SUM(T65:W65)</f>
        <v>0</v>
      </c>
      <c r="Y65" s="223" t="str">
        <f>IF(ISERROR(R65/X65-1),"         /0",IF(R65/X65&gt;5,"  *  ",(R65/X65-1)))</f>
        <v>         /0</v>
      </c>
    </row>
    <row r="66" spans="1:25" s="215" customFormat="1" ht="19.5" customHeight="1" thickBot="1">
      <c r="A66" s="230" t="s">
        <v>168</v>
      </c>
      <c r="B66" s="228">
        <v>5.319</v>
      </c>
      <c r="C66" s="225">
        <v>0</v>
      </c>
      <c r="D66" s="224">
        <v>0</v>
      </c>
      <c r="E66" s="225">
        <v>0</v>
      </c>
      <c r="F66" s="224">
        <f>SUM(B66:E66)</f>
        <v>5.319</v>
      </c>
      <c r="G66" s="227">
        <f>F66/$F$9</f>
        <v>0.00011091093807883406</v>
      </c>
      <c r="H66" s="228">
        <v>3.4970000000000003</v>
      </c>
      <c r="I66" s="225">
        <v>0</v>
      </c>
      <c r="J66" s="224">
        <v>149.142</v>
      </c>
      <c r="K66" s="225">
        <v>465.919</v>
      </c>
      <c r="L66" s="224">
        <f t="shared" si="35"/>
        <v>618.558</v>
      </c>
      <c r="M66" s="400">
        <f t="shared" si="27"/>
        <v>-0.9914009680579671</v>
      </c>
      <c r="N66" s="405">
        <v>264.38800000000003</v>
      </c>
      <c r="O66" s="225">
        <v>22.883</v>
      </c>
      <c r="P66" s="224">
        <v>10.773000000000001</v>
      </c>
      <c r="Q66" s="225">
        <v>1037.815</v>
      </c>
      <c r="R66" s="224">
        <f>SUM(N66:Q66)</f>
        <v>1335.8590000000002</v>
      </c>
      <c r="S66" s="420">
        <f>R66/$R$9</f>
        <v>0.003117499337152252</v>
      </c>
      <c r="T66" s="228">
        <v>184.611</v>
      </c>
      <c r="U66" s="225">
        <v>893.2639999999999</v>
      </c>
      <c r="V66" s="224">
        <v>690.466</v>
      </c>
      <c r="W66" s="225">
        <v>1680.8799999999999</v>
      </c>
      <c r="X66" s="224">
        <f>SUM(T66:W66)</f>
        <v>3449.2209999999995</v>
      </c>
      <c r="Y66" s="223">
        <f>IF(ISERROR(R66/X66-1),"         /0",IF(R66/X66&gt;5,"  *  ",(R66/X66-1)))</f>
        <v>-0.6127070431265493</v>
      </c>
    </row>
    <row r="67" spans="1:25" s="231" customFormat="1" ht="19.5" customHeight="1">
      <c r="A67" s="238" t="s">
        <v>57</v>
      </c>
      <c r="B67" s="235">
        <f>SUM(B68:B71)</f>
        <v>343.83700000000005</v>
      </c>
      <c r="C67" s="234">
        <f>SUM(C68:C71)</f>
        <v>136.328</v>
      </c>
      <c r="D67" s="233">
        <f>SUM(D68:D71)</f>
        <v>0</v>
      </c>
      <c r="E67" s="234">
        <f>SUM(E68:E71)</f>
        <v>0</v>
      </c>
      <c r="F67" s="233">
        <f>SUM(B67:E67)</f>
        <v>480.1650000000001</v>
      </c>
      <c r="G67" s="236">
        <f>F67/$F$9</f>
        <v>0.010012323854601123</v>
      </c>
      <c r="H67" s="235">
        <f>SUM(H68:H71)</f>
        <v>681.436</v>
      </c>
      <c r="I67" s="234">
        <f>SUM(I68:I71)</f>
        <v>245.83100000000002</v>
      </c>
      <c r="J67" s="233">
        <f>SUM(J68:J71)</f>
        <v>0</v>
      </c>
      <c r="K67" s="234">
        <f>SUM(K68:K71)</f>
        <v>0</v>
      </c>
      <c r="L67" s="233">
        <f t="shared" si="35"/>
        <v>927.267</v>
      </c>
      <c r="M67" s="399">
        <f t="shared" si="27"/>
        <v>-0.48217180164936313</v>
      </c>
      <c r="N67" s="404">
        <f>SUM(N68:N71)</f>
        <v>3737.0489999999995</v>
      </c>
      <c r="O67" s="234">
        <f>SUM(O68:O71)</f>
        <v>1580.1609999999998</v>
      </c>
      <c r="P67" s="233">
        <f>SUM(P68:P71)</f>
        <v>1.183</v>
      </c>
      <c r="Q67" s="234">
        <f>SUM(Q68:Q71)</f>
        <v>490.69100000000003</v>
      </c>
      <c r="R67" s="233">
        <f t="shared" si="26"/>
        <v>5809.083999999999</v>
      </c>
      <c r="S67" s="419">
        <f>R67/$R$9</f>
        <v>0.013556681894916866</v>
      </c>
      <c r="T67" s="235">
        <f>SUM(T68:T71)</f>
        <v>4867.407000000001</v>
      </c>
      <c r="U67" s="234">
        <f>SUM(U68:U71)</f>
        <v>1715.2269999999996</v>
      </c>
      <c r="V67" s="233">
        <f>SUM(V68:V71)</f>
        <v>0.43</v>
      </c>
      <c r="W67" s="234">
        <f>SUM(W68:W71)</f>
        <v>8.144</v>
      </c>
      <c r="X67" s="233">
        <f>SUM(T67:W67)</f>
        <v>6591.208000000001</v>
      </c>
      <c r="Y67" s="232">
        <f>IF(ISERROR(R67/X67-1),"         /0",IF(R67/X67&gt;5,"  *  ",(R67/X67-1)))</f>
        <v>-0.1186617081421194</v>
      </c>
    </row>
    <row r="68" spans="1:25" ht="19.5" customHeight="1">
      <c r="A68" s="230" t="s">
        <v>357</v>
      </c>
      <c r="B68" s="228">
        <v>82.045</v>
      </c>
      <c r="C68" s="225">
        <v>88.176</v>
      </c>
      <c r="D68" s="224">
        <v>0</v>
      </c>
      <c r="E68" s="225">
        <v>0</v>
      </c>
      <c r="F68" s="224">
        <f>SUM(B68:E68)</f>
        <v>170.221</v>
      </c>
      <c r="G68" s="227">
        <f>F68/$F$9</f>
        <v>0.0035494210924454247</v>
      </c>
      <c r="H68" s="228"/>
      <c r="I68" s="225"/>
      <c r="J68" s="224"/>
      <c r="K68" s="225"/>
      <c r="L68" s="224">
        <f t="shared" si="35"/>
        <v>0</v>
      </c>
      <c r="M68" s="400" t="str">
        <f t="shared" si="27"/>
        <v>         /0</v>
      </c>
      <c r="N68" s="405">
        <v>319.209</v>
      </c>
      <c r="O68" s="225">
        <v>309.39300000000003</v>
      </c>
      <c r="P68" s="224"/>
      <c r="Q68" s="225"/>
      <c r="R68" s="224">
        <f t="shared" si="26"/>
        <v>628.6020000000001</v>
      </c>
      <c r="S68" s="420">
        <f>R68/$R$9</f>
        <v>0.0014669709290670498</v>
      </c>
      <c r="T68" s="228"/>
      <c r="U68" s="225"/>
      <c r="V68" s="224"/>
      <c r="W68" s="225"/>
      <c r="X68" s="224">
        <f>SUM(T68:W68)</f>
        <v>0</v>
      </c>
      <c r="Y68" s="223" t="str">
        <f>IF(ISERROR(R68/X68-1),"         /0",IF(R68/X68&gt;5,"  *  ",(R68/X68-1)))</f>
        <v>         /0</v>
      </c>
    </row>
    <row r="69" spans="1:25" ht="19.5" customHeight="1">
      <c r="A69" s="230" t="s">
        <v>169</v>
      </c>
      <c r="B69" s="228">
        <v>99.245</v>
      </c>
      <c r="C69" s="225">
        <v>16.315</v>
      </c>
      <c r="D69" s="224">
        <v>0</v>
      </c>
      <c r="E69" s="225">
        <v>0</v>
      </c>
      <c r="F69" s="224">
        <f>SUM(B69:E69)</f>
        <v>115.56</v>
      </c>
      <c r="G69" s="227">
        <f>F69/$F$9</f>
        <v>0.002409638654707664</v>
      </c>
      <c r="H69" s="228">
        <v>383.42600000000004</v>
      </c>
      <c r="I69" s="225">
        <v>162.02700000000002</v>
      </c>
      <c r="J69" s="224"/>
      <c r="K69" s="225"/>
      <c r="L69" s="224">
        <f t="shared" si="35"/>
        <v>545.4530000000001</v>
      </c>
      <c r="M69" s="400">
        <f>IF(ISERROR(F69/L69-1),"         /0",(F69/L69-1))</f>
        <v>-0.7881393997282993</v>
      </c>
      <c r="N69" s="405">
        <v>1855.5749999999998</v>
      </c>
      <c r="O69" s="225">
        <v>775.0499999999998</v>
      </c>
      <c r="P69" s="224"/>
      <c r="Q69" s="225"/>
      <c r="R69" s="224">
        <f>SUM(N69:Q69)</f>
        <v>2630.6249999999995</v>
      </c>
      <c r="S69" s="420">
        <f>R69/$R$9</f>
        <v>0.0061390997805877276</v>
      </c>
      <c r="T69" s="228">
        <v>2599.1040000000007</v>
      </c>
      <c r="U69" s="225">
        <v>1173.4579999999996</v>
      </c>
      <c r="V69" s="224"/>
      <c r="W69" s="225"/>
      <c r="X69" s="224">
        <f>SUM(T69:W69)</f>
        <v>3772.5620000000004</v>
      </c>
      <c r="Y69" s="223">
        <f>IF(ISERROR(R69/X69-1),"         /0",IF(R69/X69&gt;5,"  *  ",(R69/X69-1)))</f>
        <v>-0.302695356630322</v>
      </c>
    </row>
    <row r="70" spans="1:25" ht="19.5" customHeight="1">
      <c r="A70" s="230" t="s">
        <v>170</v>
      </c>
      <c r="B70" s="228">
        <v>93.298</v>
      </c>
      <c r="C70" s="225">
        <v>8.72</v>
      </c>
      <c r="D70" s="224">
        <v>0</v>
      </c>
      <c r="E70" s="225">
        <v>0</v>
      </c>
      <c r="F70" s="224">
        <f>SUM(B70:E70)</f>
        <v>102.018</v>
      </c>
      <c r="G70" s="227">
        <f>F70/$F$9</f>
        <v>0.002127263034579149</v>
      </c>
      <c r="H70" s="228">
        <v>227.784</v>
      </c>
      <c r="I70" s="225">
        <v>73.101</v>
      </c>
      <c r="J70" s="224"/>
      <c r="K70" s="225"/>
      <c r="L70" s="224">
        <f t="shared" si="35"/>
        <v>300.885</v>
      </c>
      <c r="M70" s="400">
        <f t="shared" si="27"/>
        <v>-0.6609402263323196</v>
      </c>
      <c r="N70" s="405">
        <v>849.527</v>
      </c>
      <c r="O70" s="225">
        <v>285.219</v>
      </c>
      <c r="P70" s="224"/>
      <c r="Q70" s="225"/>
      <c r="R70" s="224">
        <f>SUM(N70:Q70)</f>
        <v>1134.746</v>
      </c>
      <c r="S70" s="420">
        <f>R70/$R$9</f>
        <v>0.002648161147872769</v>
      </c>
      <c r="T70" s="228">
        <v>1562.354</v>
      </c>
      <c r="U70" s="225">
        <v>350.85</v>
      </c>
      <c r="V70" s="224"/>
      <c r="W70" s="225"/>
      <c r="X70" s="224">
        <f>SUM(T70:W70)</f>
        <v>1913.2040000000002</v>
      </c>
      <c r="Y70" s="223">
        <f>IF(ISERROR(R70/X70-1),"         /0",IF(R70/X70&gt;5,"  *  ",(R70/X70-1)))</f>
        <v>-0.4068870857472596</v>
      </c>
    </row>
    <row r="71" spans="1:25" ht="19.5" customHeight="1" thickBot="1">
      <c r="A71" s="230" t="s">
        <v>168</v>
      </c>
      <c r="B71" s="228">
        <v>69.24900000000001</v>
      </c>
      <c r="C71" s="225">
        <v>23.117</v>
      </c>
      <c r="D71" s="224">
        <v>0</v>
      </c>
      <c r="E71" s="225">
        <v>0</v>
      </c>
      <c r="F71" s="224">
        <f>SUM(B71:E71)</f>
        <v>92.36600000000001</v>
      </c>
      <c r="G71" s="227">
        <f>F71/$F$9</f>
        <v>0.0019260010728688831</v>
      </c>
      <c r="H71" s="228">
        <v>70.226</v>
      </c>
      <c r="I71" s="225">
        <v>10.703</v>
      </c>
      <c r="J71" s="224">
        <v>0</v>
      </c>
      <c r="K71" s="225">
        <v>0</v>
      </c>
      <c r="L71" s="224">
        <f t="shared" si="35"/>
        <v>80.929</v>
      </c>
      <c r="M71" s="400">
        <f t="shared" si="27"/>
        <v>0.1413214051823204</v>
      </c>
      <c r="N71" s="405">
        <v>712.7379999999999</v>
      </c>
      <c r="O71" s="225">
        <v>210.49900000000002</v>
      </c>
      <c r="P71" s="224">
        <v>1.183</v>
      </c>
      <c r="Q71" s="225">
        <v>490.69100000000003</v>
      </c>
      <c r="R71" s="224">
        <f>SUM(N71:Q71)</f>
        <v>1415.1109999999999</v>
      </c>
      <c r="S71" s="420">
        <f>R71/$R$9</f>
        <v>0.00330245003738932</v>
      </c>
      <c r="T71" s="228">
        <v>705.9490000000001</v>
      </c>
      <c r="U71" s="225">
        <v>190.919</v>
      </c>
      <c r="V71" s="224">
        <v>0.43</v>
      </c>
      <c r="W71" s="225">
        <v>8.144</v>
      </c>
      <c r="X71" s="224">
        <f>SUM(T71:W71)</f>
        <v>905.442</v>
      </c>
      <c r="Y71" s="223">
        <f>IF(ISERROR(R71/X71-1),"         /0",IF(R71/X71&gt;5,"  *  ",(R71/X71-1)))</f>
        <v>0.5628952489502363</v>
      </c>
    </row>
    <row r="72" spans="1:25" s="325" customFormat="1" ht="19.5" customHeight="1" thickBot="1">
      <c r="A72" s="331" t="s">
        <v>56</v>
      </c>
      <c r="B72" s="329">
        <v>122.01000000000002</v>
      </c>
      <c r="C72" s="328">
        <v>0.020999999999999998</v>
      </c>
      <c r="D72" s="327">
        <v>0.002</v>
      </c>
      <c r="E72" s="328">
        <v>0.002</v>
      </c>
      <c r="F72" s="327">
        <f>SUM(B72:E72)</f>
        <v>122.03500000000001</v>
      </c>
      <c r="G72" s="330">
        <f>F72/$F$9</f>
        <v>0.002544654320069659</v>
      </c>
      <c r="H72" s="329">
        <v>93.70600000000002</v>
      </c>
      <c r="I72" s="328">
        <v>0</v>
      </c>
      <c r="J72" s="327">
        <v>0</v>
      </c>
      <c r="K72" s="328">
        <v>0</v>
      </c>
      <c r="L72" s="327">
        <f t="shared" si="35"/>
        <v>93.70600000000002</v>
      </c>
      <c r="M72" s="402">
        <f t="shared" si="27"/>
        <v>0.3023178878620365</v>
      </c>
      <c r="N72" s="407">
        <v>798.885</v>
      </c>
      <c r="O72" s="328">
        <v>85.982</v>
      </c>
      <c r="P72" s="327">
        <v>0.7919999999999999</v>
      </c>
      <c r="Q72" s="328">
        <v>65.981</v>
      </c>
      <c r="R72" s="327">
        <f>SUM(N72:Q72)</f>
        <v>951.64</v>
      </c>
      <c r="S72" s="422">
        <f>R72/$R$9</f>
        <v>0.0022208459644375406</v>
      </c>
      <c r="T72" s="329">
        <v>703.5879999999999</v>
      </c>
      <c r="U72" s="328">
        <v>26.658</v>
      </c>
      <c r="V72" s="327">
        <v>0.15</v>
      </c>
      <c r="W72" s="328">
        <v>0</v>
      </c>
      <c r="X72" s="327">
        <f>SUM(T72:W72)</f>
        <v>730.3959999999998</v>
      </c>
      <c r="Y72" s="326">
        <f>IF(ISERROR(R72/X72-1),"         /0",IF(R72/X72&gt;5,"  *  ",(R72/X72-1)))</f>
        <v>0.30290965448879814</v>
      </c>
    </row>
    <row r="73" ht="15" thickTop="1">
      <c r="A73" s="116" t="s">
        <v>43</v>
      </c>
    </row>
    <row r="74" ht="14.25">
      <c r="A74" s="116" t="s">
        <v>55</v>
      </c>
    </row>
    <row r="75" ht="14.25">
      <c r="A75" s="123" t="s">
        <v>29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73:Y65536 M73:M65536 Y3 M3">
    <cfRule type="cellIs" priority="4" dxfId="93" operator="lessThan" stopIfTrue="1">
      <formula>0</formula>
    </cfRule>
  </conditionalFormatting>
  <conditionalFormatting sqref="Y9:Y72 M9:M72">
    <cfRule type="cellIs" priority="5" dxfId="93" operator="lessThan" stopIfTrue="1">
      <formula>0</formula>
    </cfRule>
    <cfRule type="cellIs" priority="6" dxfId="95" operator="greaterThanOrEqual" stopIfTrue="1">
      <formula>0</formula>
    </cfRule>
  </conditionalFormatting>
  <conditionalFormatting sqref="M5 Y5 Y7:Y8 M7:M8">
    <cfRule type="cellIs" priority="2" dxfId="93" operator="lessThan" stopIfTrue="1">
      <formula>0</formula>
    </cfRule>
  </conditionalFormatting>
  <conditionalFormatting sqref="M6 Y6">
    <cfRule type="cellIs" priority="1" dxfId="93" operator="lessThan" stopIfTrue="1">
      <formula>0</formula>
    </cfRule>
  </conditionalFormatting>
  <hyperlinks>
    <hyperlink ref="X1:Y1" location="INDICE!A1" display="Volver al Indice"/>
  </hyperlinks>
  <printOptions/>
  <pageMargins left="0.1968503937007874" right="0.2362204724409449" top="0.35433070866141736" bottom="0.1968503937007874" header="0.15748031496062992" footer="0.15748031496062992"/>
  <pageSetup horizontalDpi="600" verticalDpi="600" orientation="landscape" scale="4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0"/>
  </sheetPr>
  <dimension ref="A1:Z65"/>
  <sheetViews>
    <sheetView showGridLines="0" zoomScale="75" zoomScaleNormal="75" zoomScalePageLayoutView="0" workbookViewId="0" topLeftCell="D1">
      <selection activeCell="U10" sqref="U10:X62"/>
    </sheetView>
  </sheetViews>
  <sheetFormatPr defaultColWidth="8.00390625" defaultRowHeight="15"/>
  <cols>
    <col min="1" max="1" width="25.28125" style="123" customWidth="1"/>
    <col min="2" max="2" width="39.421875" style="123" customWidth="1"/>
    <col min="3" max="3" width="12.28125" style="123" customWidth="1"/>
    <col min="4" max="4" width="12.28125" style="123" bestFit="1" customWidth="1"/>
    <col min="5" max="5" width="9.140625" style="123" bestFit="1" customWidth="1"/>
    <col min="6" max="6" width="11.28125" style="123" bestFit="1" customWidth="1"/>
    <col min="7" max="7" width="11.7109375" style="123" customWidth="1"/>
    <col min="8" max="8" width="10.28125" style="123" customWidth="1"/>
    <col min="9" max="10" width="12.7109375" style="123" bestFit="1" customWidth="1"/>
    <col min="11" max="11" width="9.7109375" style="123" bestFit="1" customWidth="1"/>
    <col min="12" max="12" width="10.7109375" style="123" bestFit="1" customWidth="1"/>
    <col min="13" max="13" width="12.7109375" style="123" bestFit="1" customWidth="1"/>
    <col min="14" max="14" width="9.28125" style="123" customWidth="1"/>
    <col min="15" max="16" width="13.00390625" style="123" bestFit="1" customWidth="1"/>
    <col min="17" max="18" width="10.7109375" style="123" bestFit="1" customWidth="1"/>
    <col min="19" max="19" width="13.00390625" style="123" bestFit="1" customWidth="1"/>
    <col min="20" max="20" width="10.7109375" style="123" customWidth="1"/>
    <col min="21" max="22" width="13.140625" style="123" bestFit="1" customWidth="1"/>
    <col min="23" max="23" width="10.28125" style="123" customWidth="1"/>
    <col min="24" max="24" width="10.8515625" style="123" bestFit="1" customWidth="1"/>
    <col min="25" max="25" width="13.00390625" style="123" bestFit="1" customWidth="1"/>
    <col min="26" max="26" width="9.8515625" style="123" bestFit="1" customWidth="1"/>
    <col min="27" max="16384" width="8.00390625" style="123" customWidth="1"/>
  </cols>
  <sheetData>
    <row r="1" spans="25:26" ht="21" thickBot="1">
      <c r="Y1" s="670" t="s">
        <v>28</v>
      </c>
      <c r="Z1" s="671"/>
    </row>
    <row r="2" ht="9.75" customHeight="1" thickBot="1"/>
    <row r="3" spans="1:26" ht="24" customHeight="1" thickTop="1">
      <c r="A3" s="583" t="s">
        <v>120</v>
      </c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4"/>
      <c r="N3" s="584"/>
      <c r="O3" s="584"/>
      <c r="P3" s="584"/>
      <c r="Q3" s="584"/>
      <c r="R3" s="584"/>
      <c r="S3" s="584"/>
      <c r="T3" s="584"/>
      <c r="U3" s="584"/>
      <c r="V3" s="584"/>
      <c r="W3" s="584"/>
      <c r="X3" s="584"/>
      <c r="Y3" s="584"/>
      <c r="Z3" s="585"/>
    </row>
    <row r="4" spans="1:26" ht="21" customHeight="1" thickBot="1">
      <c r="A4" s="597" t="s">
        <v>45</v>
      </c>
      <c r="B4" s="598"/>
      <c r="C4" s="598"/>
      <c r="D4" s="598"/>
      <c r="E4" s="598"/>
      <c r="F4" s="598"/>
      <c r="G4" s="598"/>
      <c r="H4" s="598"/>
      <c r="I4" s="598"/>
      <c r="J4" s="598"/>
      <c r="K4" s="598"/>
      <c r="L4" s="598"/>
      <c r="M4" s="598"/>
      <c r="N4" s="598"/>
      <c r="O4" s="598"/>
      <c r="P4" s="598"/>
      <c r="Q4" s="598"/>
      <c r="R4" s="598"/>
      <c r="S4" s="598"/>
      <c r="T4" s="598"/>
      <c r="U4" s="598"/>
      <c r="V4" s="598"/>
      <c r="W4" s="598"/>
      <c r="X4" s="598"/>
      <c r="Y4" s="598"/>
      <c r="Z4" s="599"/>
    </row>
    <row r="5" spans="1:26" s="169" customFormat="1" ht="19.5" customHeight="1" thickBot="1" thickTop="1">
      <c r="A5" s="666" t="s">
        <v>121</v>
      </c>
      <c r="B5" s="666" t="s">
        <v>122</v>
      </c>
      <c r="C5" s="601" t="s">
        <v>36</v>
      </c>
      <c r="D5" s="602"/>
      <c r="E5" s="602"/>
      <c r="F5" s="602"/>
      <c r="G5" s="602"/>
      <c r="H5" s="602"/>
      <c r="I5" s="602"/>
      <c r="J5" s="602"/>
      <c r="K5" s="603"/>
      <c r="L5" s="603"/>
      <c r="M5" s="603"/>
      <c r="N5" s="604"/>
      <c r="O5" s="605" t="s">
        <v>35</v>
      </c>
      <c r="P5" s="602"/>
      <c r="Q5" s="602"/>
      <c r="R5" s="602"/>
      <c r="S5" s="602"/>
      <c r="T5" s="602"/>
      <c r="U5" s="602"/>
      <c r="V5" s="602"/>
      <c r="W5" s="602"/>
      <c r="X5" s="602"/>
      <c r="Y5" s="602"/>
      <c r="Z5" s="604"/>
    </row>
    <row r="6" spans="1:26" s="168" customFormat="1" ht="26.25" customHeight="1" thickBot="1">
      <c r="A6" s="667"/>
      <c r="B6" s="667"/>
      <c r="C6" s="672" t="s">
        <v>154</v>
      </c>
      <c r="D6" s="673"/>
      <c r="E6" s="673"/>
      <c r="F6" s="673"/>
      <c r="G6" s="674"/>
      <c r="H6" s="590" t="s">
        <v>34</v>
      </c>
      <c r="I6" s="672" t="s">
        <v>155</v>
      </c>
      <c r="J6" s="673"/>
      <c r="K6" s="673"/>
      <c r="L6" s="673"/>
      <c r="M6" s="674"/>
      <c r="N6" s="590" t="s">
        <v>33</v>
      </c>
      <c r="O6" s="675" t="s">
        <v>156</v>
      </c>
      <c r="P6" s="673"/>
      <c r="Q6" s="673"/>
      <c r="R6" s="673"/>
      <c r="S6" s="674"/>
      <c r="T6" s="590" t="s">
        <v>34</v>
      </c>
      <c r="U6" s="675" t="s">
        <v>157</v>
      </c>
      <c r="V6" s="673"/>
      <c r="W6" s="673"/>
      <c r="X6" s="673"/>
      <c r="Y6" s="674"/>
      <c r="Z6" s="590" t="s">
        <v>33</v>
      </c>
    </row>
    <row r="7" spans="1:26" s="163" customFormat="1" ht="26.25" customHeight="1">
      <c r="A7" s="668"/>
      <c r="B7" s="668"/>
      <c r="C7" s="573" t="s">
        <v>22</v>
      </c>
      <c r="D7" s="574"/>
      <c r="E7" s="575" t="s">
        <v>21</v>
      </c>
      <c r="F7" s="576"/>
      <c r="G7" s="577" t="s">
        <v>17</v>
      </c>
      <c r="H7" s="591"/>
      <c r="I7" s="573" t="s">
        <v>22</v>
      </c>
      <c r="J7" s="574"/>
      <c r="K7" s="575" t="s">
        <v>21</v>
      </c>
      <c r="L7" s="576"/>
      <c r="M7" s="577" t="s">
        <v>17</v>
      </c>
      <c r="N7" s="591"/>
      <c r="O7" s="574" t="s">
        <v>22</v>
      </c>
      <c r="P7" s="574"/>
      <c r="Q7" s="579" t="s">
        <v>21</v>
      </c>
      <c r="R7" s="574"/>
      <c r="S7" s="577" t="s">
        <v>17</v>
      </c>
      <c r="T7" s="591"/>
      <c r="U7" s="580" t="s">
        <v>22</v>
      </c>
      <c r="V7" s="576"/>
      <c r="W7" s="575" t="s">
        <v>21</v>
      </c>
      <c r="X7" s="596"/>
      <c r="Y7" s="577" t="s">
        <v>17</v>
      </c>
      <c r="Z7" s="591"/>
    </row>
    <row r="8" spans="1:26" s="163" customFormat="1" ht="15.75" thickBot="1">
      <c r="A8" s="669"/>
      <c r="B8" s="669"/>
      <c r="C8" s="166" t="s">
        <v>19</v>
      </c>
      <c r="D8" s="164" t="s">
        <v>18</v>
      </c>
      <c r="E8" s="165" t="s">
        <v>19</v>
      </c>
      <c r="F8" s="164" t="s">
        <v>18</v>
      </c>
      <c r="G8" s="578"/>
      <c r="H8" s="592"/>
      <c r="I8" s="166" t="s">
        <v>19</v>
      </c>
      <c r="J8" s="164" t="s">
        <v>18</v>
      </c>
      <c r="K8" s="165" t="s">
        <v>19</v>
      </c>
      <c r="L8" s="164" t="s">
        <v>18</v>
      </c>
      <c r="M8" s="578"/>
      <c r="N8" s="592"/>
      <c r="O8" s="167" t="s">
        <v>19</v>
      </c>
      <c r="P8" s="164" t="s">
        <v>18</v>
      </c>
      <c r="Q8" s="165" t="s">
        <v>19</v>
      </c>
      <c r="R8" s="164" t="s">
        <v>18</v>
      </c>
      <c r="S8" s="578"/>
      <c r="T8" s="592"/>
      <c r="U8" s="166" t="s">
        <v>19</v>
      </c>
      <c r="V8" s="164" t="s">
        <v>18</v>
      </c>
      <c r="W8" s="165" t="s">
        <v>19</v>
      </c>
      <c r="X8" s="164" t="s">
        <v>18</v>
      </c>
      <c r="Y8" s="578"/>
      <c r="Z8" s="592"/>
    </row>
    <row r="9" spans="1:26" s="152" customFormat="1" ht="18" customHeight="1" thickBot="1" thickTop="1">
      <c r="A9" s="162" t="s">
        <v>24</v>
      </c>
      <c r="B9" s="367"/>
      <c r="C9" s="161">
        <f>SUM(C10:C62)</f>
        <v>1711230</v>
      </c>
      <c r="D9" s="155">
        <f>SUM(D10:D62)</f>
        <v>1711230</v>
      </c>
      <c r="E9" s="156">
        <f>SUM(E10:E62)</f>
        <v>70807</v>
      </c>
      <c r="F9" s="155">
        <f>SUM(F10:F62)</f>
        <v>70807</v>
      </c>
      <c r="G9" s="154">
        <f>SUM(C9:F9)</f>
        <v>3564074</v>
      </c>
      <c r="H9" s="158">
        <f aca="true" t="shared" si="0" ref="H9:H18">G9/$G$9</f>
        <v>1</v>
      </c>
      <c r="I9" s="157">
        <f>SUM(I10:I62)</f>
        <v>1549788</v>
      </c>
      <c r="J9" s="155">
        <f>SUM(J10:J62)</f>
        <v>1549788</v>
      </c>
      <c r="K9" s="156">
        <f>SUM(K10:K62)</f>
        <v>65811</v>
      </c>
      <c r="L9" s="155">
        <f>SUM(L10:L62)</f>
        <v>65811</v>
      </c>
      <c r="M9" s="154">
        <f aca="true" t="shared" si="1" ref="M9:M18">SUM(I9:L9)</f>
        <v>3231198</v>
      </c>
      <c r="N9" s="160">
        <f aca="true" t="shared" si="2" ref="N9:N18">IF(ISERROR(G9/M9-1),"         /0",(G9/M9-1))</f>
        <v>0.10301937547621653</v>
      </c>
      <c r="O9" s="159">
        <f>SUM(O10:O62)</f>
        <v>14615830</v>
      </c>
      <c r="P9" s="155">
        <f>SUM(P10:P62)</f>
        <v>14615830</v>
      </c>
      <c r="Q9" s="156">
        <f>SUM(Q10:Q62)</f>
        <v>653692</v>
      </c>
      <c r="R9" s="155">
        <f>SUM(R10:R62)</f>
        <v>653692</v>
      </c>
      <c r="S9" s="154">
        <f aca="true" t="shared" si="3" ref="S9:S18">SUM(O9:R9)</f>
        <v>30539044</v>
      </c>
      <c r="T9" s="158">
        <f aca="true" t="shared" si="4" ref="T9:T18">S9/$S$9</f>
        <v>1</v>
      </c>
      <c r="U9" s="157">
        <f>SUM(U10:U62)</f>
        <v>13978949</v>
      </c>
      <c r="V9" s="155">
        <f>SUM(V10:V62)</f>
        <v>13978949</v>
      </c>
      <c r="W9" s="156">
        <f>SUM(W10:W62)</f>
        <v>598041</v>
      </c>
      <c r="X9" s="155">
        <f>SUM(X10:X62)</f>
        <v>598041</v>
      </c>
      <c r="Y9" s="154">
        <f aca="true" t="shared" si="5" ref="Y9:Y18">SUM(U9:X9)</f>
        <v>29153980</v>
      </c>
      <c r="Z9" s="153">
        <f>IF(ISERROR(S9/Y9-1),"         /0",(S9/Y9-1))</f>
        <v>0.04750857344348858</v>
      </c>
    </row>
    <row r="10" spans="1:26" ht="21" customHeight="1" thickTop="1">
      <c r="A10" s="151" t="s">
        <v>359</v>
      </c>
      <c r="B10" s="368" t="s">
        <v>360</v>
      </c>
      <c r="C10" s="149">
        <v>637275</v>
      </c>
      <c r="D10" s="145">
        <v>643534</v>
      </c>
      <c r="E10" s="146">
        <v>17257</v>
      </c>
      <c r="F10" s="145">
        <v>17392</v>
      </c>
      <c r="G10" s="144">
        <f aca="true" t="shared" si="6" ref="G10:G62">SUM(C10:F10)</f>
        <v>1315458</v>
      </c>
      <c r="H10" s="148">
        <f t="shared" si="0"/>
        <v>0.3690882961464885</v>
      </c>
      <c r="I10" s="147">
        <v>562559</v>
      </c>
      <c r="J10" s="145">
        <v>575707</v>
      </c>
      <c r="K10" s="146">
        <v>16650</v>
      </c>
      <c r="L10" s="145">
        <v>16176</v>
      </c>
      <c r="M10" s="144">
        <f t="shared" si="1"/>
        <v>1171092</v>
      </c>
      <c r="N10" s="150">
        <f t="shared" si="2"/>
        <v>0.12327468721500967</v>
      </c>
      <c r="O10" s="149">
        <v>5306928</v>
      </c>
      <c r="P10" s="145">
        <v>5424455</v>
      </c>
      <c r="Q10" s="146">
        <v>154748</v>
      </c>
      <c r="R10" s="145">
        <v>156080</v>
      </c>
      <c r="S10" s="144">
        <f t="shared" si="3"/>
        <v>11042211</v>
      </c>
      <c r="T10" s="148">
        <f t="shared" si="4"/>
        <v>0.3615768391440151</v>
      </c>
      <c r="U10" s="147">
        <v>4977650</v>
      </c>
      <c r="V10" s="145">
        <v>5126635</v>
      </c>
      <c r="W10" s="146">
        <v>141258</v>
      </c>
      <c r="X10" s="145">
        <v>143483</v>
      </c>
      <c r="Y10" s="144">
        <f t="shared" si="5"/>
        <v>10389026</v>
      </c>
      <c r="Z10" s="143">
        <f aca="true" t="shared" si="7" ref="Z10:Z18">IF(ISERROR(S10/Y10-1),"         /0",IF(S10/Y10&gt;5,"  *  ",(S10/Y10-1)))</f>
        <v>0.06287259267615664</v>
      </c>
    </row>
    <row r="11" spans="1:26" ht="21" customHeight="1">
      <c r="A11" s="142" t="s">
        <v>361</v>
      </c>
      <c r="B11" s="369" t="s">
        <v>362</v>
      </c>
      <c r="C11" s="140">
        <v>204331</v>
      </c>
      <c r="D11" s="136">
        <v>201739</v>
      </c>
      <c r="E11" s="137">
        <v>1869</v>
      </c>
      <c r="F11" s="136">
        <v>1872</v>
      </c>
      <c r="G11" s="135">
        <f t="shared" si="6"/>
        <v>409811</v>
      </c>
      <c r="H11" s="139">
        <f t="shared" si="0"/>
        <v>0.11498386397139902</v>
      </c>
      <c r="I11" s="138">
        <v>202113</v>
      </c>
      <c r="J11" s="136">
        <v>198760</v>
      </c>
      <c r="K11" s="137">
        <v>2016</v>
      </c>
      <c r="L11" s="136">
        <v>1979</v>
      </c>
      <c r="M11" s="135">
        <f t="shared" si="1"/>
        <v>404868</v>
      </c>
      <c r="N11" s="141">
        <f t="shared" si="2"/>
        <v>0.012208917474337388</v>
      </c>
      <c r="O11" s="140">
        <v>1829868</v>
      </c>
      <c r="P11" s="136">
        <v>1827170</v>
      </c>
      <c r="Q11" s="137">
        <v>14167</v>
      </c>
      <c r="R11" s="136">
        <v>15659</v>
      </c>
      <c r="S11" s="135">
        <f t="shared" si="3"/>
        <v>3686864</v>
      </c>
      <c r="T11" s="139">
        <f t="shared" si="4"/>
        <v>0.12072624146322328</v>
      </c>
      <c r="U11" s="138">
        <v>1857636</v>
      </c>
      <c r="V11" s="136">
        <v>1846437</v>
      </c>
      <c r="W11" s="137">
        <v>22491</v>
      </c>
      <c r="X11" s="136">
        <v>22773</v>
      </c>
      <c r="Y11" s="135">
        <f t="shared" si="5"/>
        <v>3749337</v>
      </c>
      <c r="Z11" s="134">
        <f t="shared" si="7"/>
        <v>-0.01666241258121104</v>
      </c>
    </row>
    <row r="12" spans="1:26" ht="21" customHeight="1">
      <c r="A12" s="142" t="s">
        <v>363</v>
      </c>
      <c r="B12" s="369" t="s">
        <v>364</v>
      </c>
      <c r="C12" s="140">
        <v>157379</v>
      </c>
      <c r="D12" s="136">
        <v>156382</v>
      </c>
      <c r="E12" s="137">
        <v>2699</v>
      </c>
      <c r="F12" s="136">
        <v>2891</v>
      </c>
      <c r="G12" s="135">
        <f t="shared" si="6"/>
        <v>319351</v>
      </c>
      <c r="H12" s="139">
        <f t="shared" si="0"/>
        <v>0.08960279724831752</v>
      </c>
      <c r="I12" s="138">
        <v>142913</v>
      </c>
      <c r="J12" s="136">
        <v>141568</v>
      </c>
      <c r="K12" s="137">
        <v>2814</v>
      </c>
      <c r="L12" s="136">
        <v>2961</v>
      </c>
      <c r="M12" s="135">
        <f t="shared" si="1"/>
        <v>290256</v>
      </c>
      <c r="N12" s="141">
        <f t="shared" si="2"/>
        <v>0.10023909927787877</v>
      </c>
      <c r="O12" s="140">
        <v>1360536</v>
      </c>
      <c r="P12" s="136">
        <v>1342328</v>
      </c>
      <c r="Q12" s="137">
        <v>25659</v>
      </c>
      <c r="R12" s="136">
        <v>26957</v>
      </c>
      <c r="S12" s="135">
        <f t="shared" si="3"/>
        <v>2755480</v>
      </c>
      <c r="T12" s="139">
        <f t="shared" si="4"/>
        <v>0.09022810275265984</v>
      </c>
      <c r="U12" s="138">
        <v>1276494</v>
      </c>
      <c r="V12" s="136">
        <v>1250560</v>
      </c>
      <c r="W12" s="137">
        <v>28548</v>
      </c>
      <c r="X12" s="136">
        <v>29727</v>
      </c>
      <c r="Y12" s="135">
        <f t="shared" si="5"/>
        <v>2585329</v>
      </c>
      <c r="Z12" s="134">
        <f t="shared" si="7"/>
        <v>0.06581406080231944</v>
      </c>
    </row>
    <row r="13" spans="1:26" ht="21" customHeight="1">
      <c r="A13" s="142" t="s">
        <v>365</v>
      </c>
      <c r="B13" s="369" t="s">
        <v>366</v>
      </c>
      <c r="C13" s="140">
        <v>117623</v>
      </c>
      <c r="D13" s="136">
        <v>117933</v>
      </c>
      <c r="E13" s="137">
        <v>142</v>
      </c>
      <c r="F13" s="136">
        <v>203</v>
      </c>
      <c r="G13" s="135">
        <f t="shared" si="6"/>
        <v>235901</v>
      </c>
      <c r="H13" s="139">
        <f t="shared" si="0"/>
        <v>0.06618858082071248</v>
      </c>
      <c r="I13" s="138">
        <v>114593</v>
      </c>
      <c r="J13" s="136">
        <v>111652</v>
      </c>
      <c r="K13" s="137">
        <v>472</v>
      </c>
      <c r="L13" s="136">
        <v>609</v>
      </c>
      <c r="M13" s="135">
        <f t="shared" si="1"/>
        <v>227326</v>
      </c>
      <c r="N13" s="141">
        <f t="shared" si="2"/>
        <v>0.037721158160527235</v>
      </c>
      <c r="O13" s="140">
        <v>1071653</v>
      </c>
      <c r="P13" s="136">
        <v>1063330</v>
      </c>
      <c r="Q13" s="137">
        <v>3331</v>
      </c>
      <c r="R13" s="136">
        <v>3248</v>
      </c>
      <c r="S13" s="135">
        <f t="shared" si="3"/>
        <v>2141562</v>
      </c>
      <c r="T13" s="139">
        <f t="shared" si="4"/>
        <v>0.07012537786055123</v>
      </c>
      <c r="U13" s="138">
        <v>1097265</v>
      </c>
      <c r="V13" s="136">
        <v>1078919</v>
      </c>
      <c r="W13" s="137">
        <v>5517</v>
      </c>
      <c r="X13" s="136">
        <v>5086</v>
      </c>
      <c r="Y13" s="135">
        <f t="shared" si="5"/>
        <v>2186787</v>
      </c>
      <c r="Z13" s="134">
        <f t="shared" si="7"/>
        <v>-0.02068102654716719</v>
      </c>
    </row>
    <row r="14" spans="1:26" ht="21" customHeight="1">
      <c r="A14" s="142" t="s">
        <v>367</v>
      </c>
      <c r="B14" s="369" t="s">
        <v>368</v>
      </c>
      <c r="C14" s="140">
        <v>87722</v>
      </c>
      <c r="D14" s="136">
        <v>86937</v>
      </c>
      <c r="E14" s="137">
        <v>1013</v>
      </c>
      <c r="F14" s="136">
        <v>867</v>
      </c>
      <c r="G14" s="135">
        <f t="shared" si="6"/>
        <v>176539</v>
      </c>
      <c r="H14" s="139">
        <f t="shared" si="0"/>
        <v>0.04953292215593728</v>
      </c>
      <c r="I14" s="138">
        <v>79429</v>
      </c>
      <c r="J14" s="136">
        <v>78806</v>
      </c>
      <c r="K14" s="137">
        <v>3056</v>
      </c>
      <c r="L14" s="136">
        <v>3592</v>
      </c>
      <c r="M14" s="135">
        <f t="shared" si="1"/>
        <v>164883</v>
      </c>
      <c r="N14" s="141">
        <f t="shared" si="2"/>
        <v>0.07069255168816668</v>
      </c>
      <c r="O14" s="140">
        <v>764128</v>
      </c>
      <c r="P14" s="136">
        <v>750240</v>
      </c>
      <c r="Q14" s="137">
        <v>9932</v>
      </c>
      <c r="R14" s="136">
        <v>10432</v>
      </c>
      <c r="S14" s="135">
        <f t="shared" si="3"/>
        <v>1534732</v>
      </c>
      <c r="T14" s="139">
        <f t="shared" si="4"/>
        <v>0.05025474929732574</v>
      </c>
      <c r="U14" s="138">
        <v>700345</v>
      </c>
      <c r="V14" s="136">
        <v>685136</v>
      </c>
      <c r="W14" s="137">
        <v>14286</v>
      </c>
      <c r="X14" s="136">
        <v>14717</v>
      </c>
      <c r="Y14" s="135">
        <f t="shared" si="5"/>
        <v>1414484</v>
      </c>
      <c r="Z14" s="134">
        <f t="shared" si="7"/>
        <v>0.08501191954097753</v>
      </c>
    </row>
    <row r="15" spans="1:26" ht="21" customHeight="1">
      <c r="A15" s="142" t="s">
        <v>369</v>
      </c>
      <c r="B15" s="369" t="s">
        <v>370</v>
      </c>
      <c r="C15" s="140">
        <v>71810</v>
      </c>
      <c r="D15" s="136">
        <v>72102</v>
      </c>
      <c r="E15" s="137">
        <v>1554</v>
      </c>
      <c r="F15" s="136">
        <v>1465</v>
      </c>
      <c r="G15" s="135">
        <f t="shared" si="6"/>
        <v>146931</v>
      </c>
      <c r="H15" s="139">
        <f t="shared" si="0"/>
        <v>0.04122557500209031</v>
      </c>
      <c r="I15" s="138">
        <v>61175</v>
      </c>
      <c r="J15" s="136">
        <v>61097</v>
      </c>
      <c r="K15" s="137">
        <v>1825</v>
      </c>
      <c r="L15" s="136">
        <v>1850</v>
      </c>
      <c r="M15" s="135">
        <f t="shared" si="1"/>
        <v>125947</v>
      </c>
      <c r="N15" s="141">
        <f t="shared" si="2"/>
        <v>0.16660976442471842</v>
      </c>
      <c r="O15" s="140">
        <v>570019</v>
      </c>
      <c r="P15" s="136">
        <v>568526</v>
      </c>
      <c r="Q15" s="137">
        <v>14335</v>
      </c>
      <c r="R15" s="136">
        <v>13962</v>
      </c>
      <c r="S15" s="135">
        <f t="shared" si="3"/>
        <v>1166842</v>
      </c>
      <c r="T15" s="139">
        <f t="shared" si="4"/>
        <v>0.03820820324303537</v>
      </c>
      <c r="U15" s="138">
        <v>522194</v>
      </c>
      <c r="V15" s="136">
        <v>518692</v>
      </c>
      <c r="W15" s="137">
        <v>14071</v>
      </c>
      <c r="X15" s="136">
        <v>14669</v>
      </c>
      <c r="Y15" s="135">
        <f t="shared" si="5"/>
        <v>1069626</v>
      </c>
      <c r="Z15" s="134">
        <f t="shared" si="7"/>
        <v>0.09088784304046471</v>
      </c>
    </row>
    <row r="16" spans="1:26" ht="21" customHeight="1">
      <c r="A16" s="142" t="s">
        <v>371</v>
      </c>
      <c r="B16" s="369" t="s">
        <v>372</v>
      </c>
      <c r="C16" s="140">
        <v>44227</v>
      </c>
      <c r="D16" s="136">
        <v>44635</v>
      </c>
      <c r="E16" s="137">
        <v>12486</v>
      </c>
      <c r="F16" s="136">
        <v>12279</v>
      </c>
      <c r="G16" s="135">
        <f t="shared" si="6"/>
        <v>113627</v>
      </c>
      <c r="H16" s="139">
        <f>G16/$G$9</f>
        <v>0.031881212342953595</v>
      </c>
      <c r="I16" s="138">
        <v>41084</v>
      </c>
      <c r="J16" s="136">
        <v>41264</v>
      </c>
      <c r="K16" s="137">
        <v>8871</v>
      </c>
      <c r="L16" s="136">
        <v>9332</v>
      </c>
      <c r="M16" s="135">
        <f>SUM(I16:L16)</f>
        <v>100551</v>
      </c>
      <c r="N16" s="141">
        <f>IF(ISERROR(G16/M16-1),"         /0",(G16/M16-1))</f>
        <v>0.13004346053246607</v>
      </c>
      <c r="O16" s="140">
        <v>393038</v>
      </c>
      <c r="P16" s="136">
        <v>393437</v>
      </c>
      <c r="Q16" s="137">
        <v>114978</v>
      </c>
      <c r="R16" s="136">
        <v>113904</v>
      </c>
      <c r="S16" s="135">
        <f>SUM(O16:R16)</f>
        <v>1015357</v>
      </c>
      <c r="T16" s="139">
        <f>S16/$S$9</f>
        <v>0.03324783185747399</v>
      </c>
      <c r="U16" s="138">
        <v>381211</v>
      </c>
      <c r="V16" s="136">
        <v>378270</v>
      </c>
      <c r="W16" s="137">
        <v>98164</v>
      </c>
      <c r="X16" s="136">
        <v>96797</v>
      </c>
      <c r="Y16" s="135">
        <f>SUM(U16:X16)</f>
        <v>954442</v>
      </c>
      <c r="Z16" s="134">
        <f>IF(ISERROR(S16/Y16-1),"         /0",IF(S16/Y16&gt;5,"  *  ",(S16/Y16-1)))</f>
        <v>0.06382263144329348</v>
      </c>
    </row>
    <row r="17" spans="1:26" ht="21" customHeight="1">
      <c r="A17" s="142" t="s">
        <v>373</v>
      </c>
      <c r="B17" s="369" t="s">
        <v>374</v>
      </c>
      <c r="C17" s="140">
        <v>50409</v>
      </c>
      <c r="D17" s="136">
        <v>49327</v>
      </c>
      <c r="E17" s="137">
        <v>1013</v>
      </c>
      <c r="F17" s="136">
        <v>1079</v>
      </c>
      <c r="G17" s="135">
        <f t="shared" si="6"/>
        <v>101828</v>
      </c>
      <c r="H17" s="139">
        <f>G17/$G$9</f>
        <v>0.028570675019654473</v>
      </c>
      <c r="I17" s="138">
        <v>43259</v>
      </c>
      <c r="J17" s="136">
        <v>40595</v>
      </c>
      <c r="K17" s="137">
        <v>1134</v>
      </c>
      <c r="L17" s="136">
        <v>946</v>
      </c>
      <c r="M17" s="135">
        <f>SUM(I17:L17)</f>
        <v>85934</v>
      </c>
      <c r="N17" s="141">
        <f>IF(ISERROR(G17/M17-1),"         /0",(G17/M17-1))</f>
        <v>0.18495589638559817</v>
      </c>
      <c r="O17" s="140">
        <v>429133</v>
      </c>
      <c r="P17" s="136">
        <v>417093</v>
      </c>
      <c r="Q17" s="137">
        <v>13499</v>
      </c>
      <c r="R17" s="136">
        <v>13441</v>
      </c>
      <c r="S17" s="135">
        <f>SUM(O17:R17)</f>
        <v>873166</v>
      </c>
      <c r="T17" s="139">
        <f>S17/$S$9</f>
        <v>0.028591792198865165</v>
      </c>
      <c r="U17" s="138">
        <v>376918</v>
      </c>
      <c r="V17" s="136">
        <v>361960</v>
      </c>
      <c r="W17" s="137">
        <v>11985</v>
      </c>
      <c r="X17" s="136">
        <v>12081</v>
      </c>
      <c r="Y17" s="135">
        <f>SUM(U17:X17)</f>
        <v>762944</v>
      </c>
      <c r="Z17" s="134">
        <f>IF(ISERROR(S17/Y17-1),"         /0",IF(S17/Y17&gt;5,"  *  ",(S17/Y17-1)))</f>
        <v>0.14446931884908976</v>
      </c>
    </row>
    <row r="18" spans="1:26" ht="21" customHeight="1">
      <c r="A18" s="142" t="s">
        <v>375</v>
      </c>
      <c r="B18" s="369" t="s">
        <v>376</v>
      </c>
      <c r="C18" s="140">
        <v>50408</v>
      </c>
      <c r="D18" s="136">
        <v>49036</v>
      </c>
      <c r="E18" s="137">
        <v>177</v>
      </c>
      <c r="F18" s="136">
        <v>43</v>
      </c>
      <c r="G18" s="135">
        <f t="shared" si="6"/>
        <v>99664</v>
      </c>
      <c r="H18" s="139">
        <f t="shared" si="0"/>
        <v>0.02796350468592964</v>
      </c>
      <c r="I18" s="138">
        <v>49823</v>
      </c>
      <c r="J18" s="136">
        <v>48687</v>
      </c>
      <c r="K18" s="137">
        <v>666</v>
      </c>
      <c r="L18" s="136">
        <v>387</v>
      </c>
      <c r="M18" s="135">
        <f t="shared" si="1"/>
        <v>99563</v>
      </c>
      <c r="N18" s="141">
        <f t="shared" si="2"/>
        <v>0.0010144330725270212</v>
      </c>
      <c r="O18" s="140">
        <v>437722</v>
      </c>
      <c r="P18" s="136">
        <v>424515</v>
      </c>
      <c r="Q18" s="137">
        <v>4393</v>
      </c>
      <c r="R18" s="136">
        <v>3520</v>
      </c>
      <c r="S18" s="135">
        <f t="shared" si="3"/>
        <v>870150</v>
      </c>
      <c r="T18" s="139">
        <f t="shared" si="4"/>
        <v>0.028493033377207225</v>
      </c>
      <c r="U18" s="138">
        <v>472268</v>
      </c>
      <c r="V18" s="136">
        <v>461311</v>
      </c>
      <c r="W18" s="137">
        <v>2278</v>
      </c>
      <c r="X18" s="136">
        <v>1760</v>
      </c>
      <c r="Y18" s="135">
        <f t="shared" si="5"/>
        <v>937617</v>
      </c>
      <c r="Z18" s="134">
        <f t="shared" si="7"/>
        <v>-0.07195581991367472</v>
      </c>
    </row>
    <row r="19" spans="1:26" ht="21" customHeight="1">
      <c r="A19" s="142" t="s">
        <v>377</v>
      </c>
      <c r="B19" s="369" t="s">
        <v>378</v>
      </c>
      <c r="C19" s="140">
        <v>42693</v>
      </c>
      <c r="D19" s="136">
        <v>44035</v>
      </c>
      <c r="E19" s="137">
        <v>157</v>
      </c>
      <c r="F19" s="136">
        <v>162</v>
      </c>
      <c r="G19" s="135">
        <f t="shared" si="6"/>
        <v>87047</v>
      </c>
      <c r="H19" s="139">
        <f aca="true" t="shared" si="8" ref="H19:H29">G19/$G$9</f>
        <v>0.024423454731860226</v>
      </c>
      <c r="I19" s="138">
        <v>31076</v>
      </c>
      <c r="J19" s="136">
        <v>32366</v>
      </c>
      <c r="K19" s="137">
        <v>197</v>
      </c>
      <c r="L19" s="136">
        <v>201</v>
      </c>
      <c r="M19" s="135">
        <f aca="true" t="shared" si="9" ref="M19:M29">SUM(I19:L19)</f>
        <v>63840</v>
      </c>
      <c r="N19" s="141">
        <f aca="true" t="shared" si="10" ref="N19:N29">IF(ISERROR(G19/M19-1),"         /0",(G19/M19-1))</f>
        <v>0.36351817042606527</v>
      </c>
      <c r="O19" s="140">
        <v>321906</v>
      </c>
      <c r="P19" s="136">
        <v>315279</v>
      </c>
      <c r="Q19" s="137">
        <v>1740</v>
      </c>
      <c r="R19" s="136">
        <v>2009</v>
      </c>
      <c r="S19" s="135">
        <f aca="true" t="shared" si="11" ref="S19:S29">SUM(O19:R19)</f>
        <v>640934</v>
      </c>
      <c r="T19" s="139">
        <f aca="true" t="shared" si="12" ref="T19:T29">S19/$S$9</f>
        <v>0.02098736293120374</v>
      </c>
      <c r="U19" s="138">
        <v>311616</v>
      </c>
      <c r="V19" s="136">
        <v>310792</v>
      </c>
      <c r="W19" s="137">
        <v>2514</v>
      </c>
      <c r="X19" s="136">
        <v>2520</v>
      </c>
      <c r="Y19" s="135">
        <f aca="true" t="shared" si="13" ref="Y19:Y29">SUM(U19:X19)</f>
        <v>627442</v>
      </c>
      <c r="Z19" s="134">
        <f aca="true" t="shared" si="14" ref="Z19:Z29">IF(ISERROR(S19/Y19-1),"         /0",IF(S19/Y19&gt;5,"  *  ",(S19/Y19-1)))</f>
        <v>0.021503182764303297</v>
      </c>
    </row>
    <row r="20" spans="1:26" ht="21" customHeight="1">
      <c r="A20" s="142" t="s">
        <v>379</v>
      </c>
      <c r="B20" s="369" t="s">
        <v>380</v>
      </c>
      <c r="C20" s="140">
        <v>40947</v>
      </c>
      <c r="D20" s="136">
        <v>39768</v>
      </c>
      <c r="E20" s="137">
        <v>1316</v>
      </c>
      <c r="F20" s="136">
        <v>1357</v>
      </c>
      <c r="G20" s="135">
        <f t="shared" si="6"/>
        <v>83388</v>
      </c>
      <c r="H20" s="139">
        <f t="shared" si="8"/>
        <v>0.023396820604734917</v>
      </c>
      <c r="I20" s="138">
        <v>38741</v>
      </c>
      <c r="J20" s="136">
        <v>38752</v>
      </c>
      <c r="K20" s="137">
        <v>1119</v>
      </c>
      <c r="L20" s="136">
        <v>1208</v>
      </c>
      <c r="M20" s="135">
        <f t="shared" si="9"/>
        <v>79820</v>
      </c>
      <c r="N20" s="141">
        <f t="shared" si="10"/>
        <v>0.04470057629666746</v>
      </c>
      <c r="O20" s="140">
        <v>342890</v>
      </c>
      <c r="P20" s="136">
        <v>345985</v>
      </c>
      <c r="Q20" s="137">
        <v>12150</v>
      </c>
      <c r="R20" s="136">
        <v>12965</v>
      </c>
      <c r="S20" s="135">
        <f t="shared" si="11"/>
        <v>713990</v>
      </c>
      <c r="T20" s="139">
        <f t="shared" si="12"/>
        <v>0.023379579269082556</v>
      </c>
      <c r="U20" s="138">
        <v>343929</v>
      </c>
      <c r="V20" s="136">
        <v>350339</v>
      </c>
      <c r="W20" s="137">
        <v>9711</v>
      </c>
      <c r="X20" s="136">
        <v>10475</v>
      </c>
      <c r="Y20" s="135">
        <f t="shared" si="13"/>
        <v>714454</v>
      </c>
      <c r="Z20" s="134">
        <f t="shared" si="14"/>
        <v>-0.0006494469902891264</v>
      </c>
    </row>
    <row r="21" spans="1:26" ht="21" customHeight="1">
      <c r="A21" s="142" t="s">
        <v>381</v>
      </c>
      <c r="B21" s="369" t="s">
        <v>382</v>
      </c>
      <c r="C21" s="140">
        <v>33536</v>
      </c>
      <c r="D21" s="136">
        <v>33120</v>
      </c>
      <c r="E21" s="137">
        <v>45</v>
      </c>
      <c r="F21" s="136">
        <v>51</v>
      </c>
      <c r="G21" s="135">
        <f t="shared" si="6"/>
        <v>66752</v>
      </c>
      <c r="H21" s="139">
        <f>G21/$G$9</f>
        <v>0.018729128519778208</v>
      </c>
      <c r="I21" s="138">
        <v>29603</v>
      </c>
      <c r="J21" s="136">
        <v>29051</v>
      </c>
      <c r="K21" s="137">
        <v>40</v>
      </c>
      <c r="L21" s="136">
        <v>104</v>
      </c>
      <c r="M21" s="135">
        <f>SUM(I21:L21)</f>
        <v>58798</v>
      </c>
      <c r="N21" s="141">
        <f>IF(ISERROR(G21/M21-1),"         /0",(G21/M21-1))</f>
        <v>0.1352767100921799</v>
      </c>
      <c r="O21" s="140">
        <v>286541</v>
      </c>
      <c r="P21" s="136">
        <v>276253</v>
      </c>
      <c r="Q21" s="137">
        <v>821</v>
      </c>
      <c r="R21" s="136">
        <v>754</v>
      </c>
      <c r="S21" s="135">
        <f>SUM(O21:R21)</f>
        <v>564369</v>
      </c>
      <c r="T21" s="139">
        <f>S21/$S$9</f>
        <v>0.01848024450274213</v>
      </c>
      <c r="U21" s="138">
        <v>262255</v>
      </c>
      <c r="V21" s="136">
        <v>253518</v>
      </c>
      <c r="W21" s="137">
        <v>632</v>
      </c>
      <c r="X21" s="136">
        <v>750</v>
      </c>
      <c r="Y21" s="135">
        <f>SUM(U21:X21)</f>
        <v>517155</v>
      </c>
      <c r="Z21" s="134">
        <f>IF(ISERROR(S21/Y21-1),"         /0",IF(S21/Y21&gt;5,"  *  ",(S21/Y21-1)))</f>
        <v>0.09129564637294418</v>
      </c>
    </row>
    <row r="22" spans="1:26" ht="21" customHeight="1">
      <c r="A22" s="142" t="s">
        <v>383</v>
      </c>
      <c r="B22" s="369" t="s">
        <v>383</v>
      </c>
      <c r="C22" s="140">
        <v>19010</v>
      </c>
      <c r="D22" s="136">
        <v>18269</v>
      </c>
      <c r="E22" s="137">
        <v>2254</v>
      </c>
      <c r="F22" s="136">
        <v>2438</v>
      </c>
      <c r="G22" s="135">
        <f t="shared" si="6"/>
        <v>41971</v>
      </c>
      <c r="H22" s="139">
        <f>G22/$G$9</f>
        <v>0.011776130349706544</v>
      </c>
      <c r="I22" s="138">
        <v>18423</v>
      </c>
      <c r="J22" s="136">
        <v>17999</v>
      </c>
      <c r="K22" s="137">
        <v>1425</v>
      </c>
      <c r="L22" s="136">
        <v>1445</v>
      </c>
      <c r="M22" s="135">
        <f>SUM(I22:L22)</f>
        <v>39292</v>
      </c>
      <c r="N22" s="141">
        <f>IF(ISERROR(G22/M22-1),"         /0",(G22/M22-1))</f>
        <v>0.06818181818181812</v>
      </c>
      <c r="O22" s="140">
        <v>163905</v>
      </c>
      <c r="P22" s="136">
        <v>156090</v>
      </c>
      <c r="Q22" s="137">
        <v>15768</v>
      </c>
      <c r="R22" s="136">
        <v>16316</v>
      </c>
      <c r="S22" s="135">
        <f>SUM(O22:R22)</f>
        <v>352079</v>
      </c>
      <c r="T22" s="139">
        <f>S22/$S$9</f>
        <v>0.011528815374836226</v>
      </c>
      <c r="U22" s="138">
        <v>155054</v>
      </c>
      <c r="V22" s="136">
        <v>146648</v>
      </c>
      <c r="W22" s="137">
        <v>12091</v>
      </c>
      <c r="X22" s="136">
        <v>12144</v>
      </c>
      <c r="Y22" s="135">
        <f>SUM(U22:X22)</f>
        <v>325937</v>
      </c>
      <c r="Z22" s="134">
        <f>IF(ISERROR(S22/Y22-1),"         /0",IF(S22/Y22&gt;5,"  *  ",(S22/Y22-1)))</f>
        <v>0.0802056839205123</v>
      </c>
    </row>
    <row r="23" spans="1:26" ht="21" customHeight="1">
      <c r="A23" s="142" t="s">
        <v>384</v>
      </c>
      <c r="B23" s="369" t="s">
        <v>385</v>
      </c>
      <c r="C23" s="140">
        <v>15060</v>
      </c>
      <c r="D23" s="136">
        <v>15177</v>
      </c>
      <c r="E23" s="137">
        <v>29</v>
      </c>
      <c r="F23" s="136">
        <v>31</v>
      </c>
      <c r="G23" s="135">
        <f t="shared" si="6"/>
        <v>30297</v>
      </c>
      <c r="H23" s="139">
        <f>G23/$G$9</f>
        <v>0.008500665249935887</v>
      </c>
      <c r="I23" s="138">
        <v>13126</v>
      </c>
      <c r="J23" s="136">
        <v>12903</v>
      </c>
      <c r="K23" s="137">
        <v>54</v>
      </c>
      <c r="L23" s="136">
        <v>111</v>
      </c>
      <c r="M23" s="135">
        <f>SUM(I23:L23)</f>
        <v>26194</v>
      </c>
      <c r="N23" s="141">
        <f>IF(ISERROR(G23/M23-1),"         /0",(G23/M23-1))</f>
        <v>0.15663892494464382</v>
      </c>
      <c r="O23" s="140">
        <v>132758</v>
      </c>
      <c r="P23" s="136">
        <v>129144</v>
      </c>
      <c r="Q23" s="137">
        <v>2036</v>
      </c>
      <c r="R23" s="136">
        <v>2035</v>
      </c>
      <c r="S23" s="135">
        <f>SUM(O23:R23)</f>
        <v>265973</v>
      </c>
      <c r="T23" s="139">
        <f>S23/$S$9</f>
        <v>0.008709277212475938</v>
      </c>
      <c r="U23" s="138">
        <v>116999</v>
      </c>
      <c r="V23" s="136">
        <v>113392</v>
      </c>
      <c r="W23" s="137">
        <v>1401</v>
      </c>
      <c r="X23" s="136">
        <v>1611</v>
      </c>
      <c r="Y23" s="135">
        <f>SUM(U23:X23)</f>
        <v>233403</v>
      </c>
      <c r="Z23" s="134">
        <f>IF(ISERROR(S23/Y23-1),"         /0",IF(S23/Y23&gt;5,"  *  ",(S23/Y23-1)))</f>
        <v>0.139544050419232</v>
      </c>
    </row>
    <row r="24" spans="1:26" ht="21" customHeight="1">
      <c r="A24" s="142" t="s">
        <v>386</v>
      </c>
      <c r="B24" s="369" t="s">
        <v>387</v>
      </c>
      <c r="C24" s="140">
        <v>13254</v>
      </c>
      <c r="D24" s="136">
        <v>13732</v>
      </c>
      <c r="E24" s="137">
        <v>975</v>
      </c>
      <c r="F24" s="136">
        <v>956</v>
      </c>
      <c r="G24" s="135">
        <f t="shared" si="6"/>
        <v>28917</v>
      </c>
      <c r="H24" s="139">
        <f t="shared" si="8"/>
        <v>0.008113467902181605</v>
      </c>
      <c r="I24" s="138">
        <v>13075</v>
      </c>
      <c r="J24" s="136">
        <v>13257</v>
      </c>
      <c r="K24" s="137">
        <v>765</v>
      </c>
      <c r="L24" s="136">
        <v>711</v>
      </c>
      <c r="M24" s="135">
        <f t="shared" si="9"/>
        <v>27808</v>
      </c>
      <c r="N24" s="141">
        <f t="shared" si="10"/>
        <v>0.039880609896432606</v>
      </c>
      <c r="O24" s="140">
        <v>122616</v>
      </c>
      <c r="P24" s="136">
        <v>115370</v>
      </c>
      <c r="Q24" s="137">
        <v>7450</v>
      </c>
      <c r="R24" s="136">
        <v>7856</v>
      </c>
      <c r="S24" s="135">
        <f t="shared" si="11"/>
        <v>253292</v>
      </c>
      <c r="T24" s="139">
        <f t="shared" si="12"/>
        <v>0.00829403828096256</v>
      </c>
      <c r="U24" s="138">
        <v>125564</v>
      </c>
      <c r="V24" s="136">
        <v>118329</v>
      </c>
      <c r="W24" s="137">
        <v>8812</v>
      </c>
      <c r="X24" s="136">
        <v>8892</v>
      </c>
      <c r="Y24" s="135">
        <f t="shared" si="13"/>
        <v>261597</v>
      </c>
      <c r="Z24" s="134">
        <f t="shared" si="14"/>
        <v>-0.03174730597063424</v>
      </c>
    </row>
    <row r="25" spans="1:26" ht="21" customHeight="1">
      <c r="A25" s="142" t="s">
        <v>388</v>
      </c>
      <c r="B25" s="369" t="s">
        <v>389</v>
      </c>
      <c r="C25" s="140">
        <v>12920</v>
      </c>
      <c r="D25" s="136">
        <v>12343</v>
      </c>
      <c r="E25" s="137">
        <v>12</v>
      </c>
      <c r="F25" s="136">
        <v>15</v>
      </c>
      <c r="G25" s="135">
        <f t="shared" si="6"/>
        <v>25290</v>
      </c>
      <c r="H25" s="139">
        <f t="shared" si="8"/>
        <v>0.007095812264279586</v>
      </c>
      <c r="I25" s="138">
        <v>10132</v>
      </c>
      <c r="J25" s="136">
        <v>9617</v>
      </c>
      <c r="K25" s="137">
        <v>21</v>
      </c>
      <c r="L25" s="136">
        <v>27</v>
      </c>
      <c r="M25" s="135">
        <f t="shared" si="9"/>
        <v>19797</v>
      </c>
      <c r="N25" s="141">
        <f t="shared" si="10"/>
        <v>0.27746628277011665</v>
      </c>
      <c r="O25" s="140">
        <v>113441</v>
      </c>
      <c r="P25" s="136">
        <v>108035</v>
      </c>
      <c r="Q25" s="137">
        <v>211</v>
      </c>
      <c r="R25" s="136">
        <v>286</v>
      </c>
      <c r="S25" s="135">
        <f t="shared" si="11"/>
        <v>221973</v>
      </c>
      <c r="T25" s="139">
        <f t="shared" si="12"/>
        <v>0.007268498647174417</v>
      </c>
      <c r="U25" s="138">
        <v>93481</v>
      </c>
      <c r="V25" s="136">
        <v>88894</v>
      </c>
      <c r="W25" s="137">
        <v>480</v>
      </c>
      <c r="X25" s="136">
        <v>363</v>
      </c>
      <c r="Y25" s="135">
        <f t="shared" si="13"/>
        <v>183218</v>
      </c>
      <c r="Z25" s="134">
        <f t="shared" si="14"/>
        <v>0.2115239769018329</v>
      </c>
    </row>
    <row r="26" spans="1:26" ht="21" customHeight="1">
      <c r="A26" s="142" t="s">
        <v>390</v>
      </c>
      <c r="B26" s="369" t="s">
        <v>391</v>
      </c>
      <c r="C26" s="140">
        <v>11671</v>
      </c>
      <c r="D26" s="136">
        <v>11443</v>
      </c>
      <c r="E26" s="137">
        <v>417</v>
      </c>
      <c r="F26" s="136">
        <v>418</v>
      </c>
      <c r="G26" s="135">
        <f t="shared" si="6"/>
        <v>23949</v>
      </c>
      <c r="H26" s="139">
        <f t="shared" si="8"/>
        <v>0.006719557450266184</v>
      </c>
      <c r="I26" s="138">
        <v>12403</v>
      </c>
      <c r="J26" s="136">
        <v>11918</v>
      </c>
      <c r="K26" s="137">
        <v>568</v>
      </c>
      <c r="L26" s="136">
        <v>604</v>
      </c>
      <c r="M26" s="135">
        <f t="shared" si="9"/>
        <v>25493</v>
      </c>
      <c r="N26" s="141">
        <f t="shared" si="10"/>
        <v>-0.06056564547130583</v>
      </c>
      <c r="O26" s="140">
        <v>105547</v>
      </c>
      <c r="P26" s="136">
        <v>101556</v>
      </c>
      <c r="Q26" s="137">
        <v>8549</v>
      </c>
      <c r="R26" s="136">
        <v>8606</v>
      </c>
      <c r="S26" s="135">
        <f t="shared" si="11"/>
        <v>224258</v>
      </c>
      <c r="T26" s="139">
        <f t="shared" si="12"/>
        <v>0.007343320897667916</v>
      </c>
      <c r="U26" s="138">
        <v>114650</v>
      </c>
      <c r="V26" s="136">
        <v>110272</v>
      </c>
      <c r="W26" s="137">
        <v>5490</v>
      </c>
      <c r="X26" s="136">
        <v>5415</v>
      </c>
      <c r="Y26" s="135">
        <f t="shared" si="13"/>
        <v>235827</v>
      </c>
      <c r="Z26" s="134">
        <f t="shared" si="14"/>
        <v>-0.049057147824464575</v>
      </c>
    </row>
    <row r="27" spans="1:26" ht="21" customHeight="1">
      <c r="A27" s="142" t="s">
        <v>392</v>
      </c>
      <c r="B27" s="369" t="s">
        <v>393</v>
      </c>
      <c r="C27" s="140">
        <v>10029</v>
      </c>
      <c r="D27" s="136">
        <v>10127</v>
      </c>
      <c r="E27" s="137">
        <v>10</v>
      </c>
      <c r="F27" s="136">
        <v>9</v>
      </c>
      <c r="G27" s="135">
        <f t="shared" si="6"/>
        <v>20175</v>
      </c>
      <c r="H27" s="139">
        <f t="shared" si="8"/>
        <v>0.005660656877494687</v>
      </c>
      <c r="I27" s="138">
        <v>9225</v>
      </c>
      <c r="J27" s="136">
        <v>9168</v>
      </c>
      <c r="K27" s="137">
        <v>112</v>
      </c>
      <c r="L27" s="136">
        <v>70</v>
      </c>
      <c r="M27" s="135">
        <f t="shared" si="9"/>
        <v>18575</v>
      </c>
      <c r="N27" s="141">
        <f t="shared" si="10"/>
        <v>0.08613728129205911</v>
      </c>
      <c r="O27" s="140">
        <v>89577</v>
      </c>
      <c r="P27" s="136">
        <v>88773</v>
      </c>
      <c r="Q27" s="137">
        <v>439</v>
      </c>
      <c r="R27" s="136">
        <v>389</v>
      </c>
      <c r="S27" s="135">
        <f t="shared" si="11"/>
        <v>179178</v>
      </c>
      <c r="T27" s="139">
        <f t="shared" si="12"/>
        <v>0.0058671777675817225</v>
      </c>
      <c r="U27" s="138">
        <v>85086</v>
      </c>
      <c r="V27" s="136">
        <v>82148</v>
      </c>
      <c r="W27" s="137">
        <v>1023</v>
      </c>
      <c r="X27" s="136">
        <v>1092</v>
      </c>
      <c r="Y27" s="135">
        <f t="shared" si="13"/>
        <v>169349</v>
      </c>
      <c r="Z27" s="134">
        <f t="shared" si="14"/>
        <v>0.05803990575675089</v>
      </c>
    </row>
    <row r="28" spans="1:26" ht="21" customHeight="1">
      <c r="A28" s="142" t="s">
        <v>394</v>
      </c>
      <c r="B28" s="369" t="s">
        <v>395</v>
      </c>
      <c r="C28" s="140">
        <v>9442</v>
      </c>
      <c r="D28" s="136">
        <v>9437</v>
      </c>
      <c r="E28" s="137">
        <v>538</v>
      </c>
      <c r="F28" s="136">
        <v>600</v>
      </c>
      <c r="G28" s="135">
        <f t="shared" si="6"/>
        <v>20017</v>
      </c>
      <c r="H28" s="139">
        <f t="shared" si="8"/>
        <v>0.005616325586954704</v>
      </c>
      <c r="I28" s="138">
        <v>8878</v>
      </c>
      <c r="J28" s="136">
        <v>8657</v>
      </c>
      <c r="K28" s="137">
        <v>165</v>
      </c>
      <c r="L28" s="136">
        <v>154</v>
      </c>
      <c r="M28" s="135">
        <f t="shared" si="9"/>
        <v>17854</v>
      </c>
      <c r="N28" s="141">
        <f t="shared" si="10"/>
        <v>0.1211493222807214</v>
      </c>
      <c r="O28" s="140">
        <v>79124</v>
      </c>
      <c r="P28" s="136">
        <v>76829</v>
      </c>
      <c r="Q28" s="137">
        <v>3551</v>
      </c>
      <c r="R28" s="136">
        <v>2954</v>
      </c>
      <c r="S28" s="135">
        <f t="shared" si="11"/>
        <v>162458</v>
      </c>
      <c r="T28" s="139">
        <f t="shared" si="12"/>
        <v>0.005319681912767145</v>
      </c>
      <c r="U28" s="138">
        <v>77202</v>
      </c>
      <c r="V28" s="136">
        <v>74171</v>
      </c>
      <c r="W28" s="137">
        <v>1083</v>
      </c>
      <c r="X28" s="136">
        <v>1119</v>
      </c>
      <c r="Y28" s="135">
        <f t="shared" si="13"/>
        <v>153575</v>
      </c>
      <c r="Z28" s="134">
        <f t="shared" si="14"/>
        <v>0.057841445547778036</v>
      </c>
    </row>
    <row r="29" spans="1:26" ht="21" customHeight="1">
      <c r="A29" s="142" t="s">
        <v>396</v>
      </c>
      <c r="B29" s="369" t="s">
        <v>397</v>
      </c>
      <c r="C29" s="140">
        <v>6587</v>
      </c>
      <c r="D29" s="136">
        <v>6362</v>
      </c>
      <c r="E29" s="137">
        <v>3166</v>
      </c>
      <c r="F29" s="136">
        <v>3095</v>
      </c>
      <c r="G29" s="135">
        <f t="shared" si="6"/>
        <v>19210</v>
      </c>
      <c r="H29" s="139">
        <f t="shared" si="8"/>
        <v>0.005389899311854917</v>
      </c>
      <c r="I29" s="138">
        <v>3917</v>
      </c>
      <c r="J29" s="136">
        <v>3720</v>
      </c>
      <c r="K29" s="137">
        <v>3409</v>
      </c>
      <c r="L29" s="136">
        <v>3315</v>
      </c>
      <c r="M29" s="135">
        <f t="shared" si="9"/>
        <v>14361</v>
      </c>
      <c r="N29" s="141">
        <f t="shared" si="10"/>
        <v>0.33765058143583326</v>
      </c>
      <c r="O29" s="140">
        <v>38339</v>
      </c>
      <c r="P29" s="136">
        <v>38101</v>
      </c>
      <c r="Q29" s="137">
        <v>31185</v>
      </c>
      <c r="R29" s="136">
        <v>31162</v>
      </c>
      <c r="S29" s="135">
        <f t="shared" si="11"/>
        <v>138787</v>
      </c>
      <c r="T29" s="139">
        <f t="shared" si="12"/>
        <v>0.0045445757896023205</v>
      </c>
      <c r="U29" s="138">
        <v>31502</v>
      </c>
      <c r="V29" s="136">
        <v>30445</v>
      </c>
      <c r="W29" s="137">
        <v>28147</v>
      </c>
      <c r="X29" s="136">
        <v>28423</v>
      </c>
      <c r="Y29" s="135">
        <f t="shared" si="13"/>
        <v>118517</v>
      </c>
      <c r="Z29" s="134">
        <f t="shared" si="14"/>
        <v>0.1710303163259279</v>
      </c>
    </row>
    <row r="30" spans="1:26" ht="21" customHeight="1">
      <c r="A30" s="142" t="s">
        <v>398</v>
      </c>
      <c r="B30" s="369" t="s">
        <v>399</v>
      </c>
      <c r="C30" s="140">
        <v>8970</v>
      </c>
      <c r="D30" s="136">
        <v>8748</v>
      </c>
      <c r="E30" s="137">
        <v>65</v>
      </c>
      <c r="F30" s="136">
        <v>67</v>
      </c>
      <c r="G30" s="135">
        <f t="shared" si="6"/>
        <v>17850</v>
      </c>
      <c r="H30" s="139">
        <f>G30/$G$9</f>
        <v>0.005008313519865188</v>
      </c>
      <c r="I30" s="138">
        <v>8938</v>
      </c>
      <c r="J30" s="136">
        <v>8627</v>
      </c>
      <c r="K30" s="137">
        <v>59</v>
      </c>
      <c r="L30" s="136">
        <v>55</v>
      </c>
      <c r="M30" s="135">
        <f>SUM(I30:L30)</f>
        <v>17679</v>
      </c>
      <c r="N30" s="141">
        <f>IF(ISERROR(G30/M30-1),"         /0",(G30/M30-1))</f>
        <v>0.0096724927880536</v>
      </c>
      <c r="O30" s="140">
        <v>74951</v>
      </c>
      <c r="P30" s="136">
        <v>73977</v>
      </c>
      <c r="Q30" s="137">
        <v>412</v>
      </c>
      <c r="R30" s="136">
        <v>435</v>
      </c>
      <c r="S30" s="135">
        <f>SUM(O30:R30)</f>
        <v>149775</v>
      </c>
      <c r="T30" s="139">
        <f>S30/$S$9</f>
        <v>0.004904377491318982</v>
      </c>
      <c r="U30" s="138">
        <v>79924</v>
      </c>
      <c r="V30" s="136">
        <v>77537</v>
      </c>
      <c r="W30" s="137">
        <v>487</v>
      </c>
      <c r="X30" s="136">
        <v>496</v>
      </c>
      <c r="Y30" s="135">
        <f>SUM(U30:X30)</f>
        <v>158444</v>
      </c>
      <c r="Z30" s="134">
        <f>IF(ISERROR(S30/Y30-1),"         /0",IF(S30/Y30&gt;5,"  *  ",(S30/Y30-1)))</f>
        <v>-0.05471333720431193</v>
      </c>
    </row>
    <row r="31" spans="1:26" ht="21" customHeight="1">
      <c r="A31" s="142" t="s">
        <v>400</v>
      </c>
      <c r="B31" s="369" t="s">
        <v>401</v>
      </c>
      <c r="C31" s="140">
        <v>8383</v>
      </c>
      <c r="D31" s="136">
        <v>8216</v>
      </c>
      <c r="E31" s="137">
        <v>25</v>
      </c>
      <c r="F31" s="136">
        <v>12</v>
      </c>
      <c r="G31" s="135">
        <f t="shared" si="6"/>
        <v>16636</v>
      </c>
      <c r="H31" s="139">
        <f>G31/$G$9</f>
        <v>0.004667692084956709</v>
      </c>
      <c r="I31" s="138">
        <v>5222</v>
      </c>
      <c r="J31" s="136">
        <v>5688</v>
      </c>
      <c r="K31" s="137">
        <v>22</v>
      </c>
      <c r="L31" s="136">
        <v>15</v>
      </c>
      <c r="M31" s="135">
        <f>SUM(I31:L31)</f>
        <v>10947</v>
      </c>
      <c r="N31" s="141">
        <f>IF(ISERROR(G31/M31-1),"         /0",(G31/M31-1))</f>
        <v>0.5196857586553394</v>
      </c>
      <c r="O31" s="140">
        <v>70849</v>
      </c>
      <c r="P31" s="136">
        <v>71213</v>
      </c>
      <c r="Q31" s="137">
        <v>212</v>
      </c>
      <c r="R31" s="136">
        <v>140</v>
      </c>
      <c r="S31" s="135">
        <f>SUM(O31:R31)</f>
        <v>142414</v>
      </c>
      <c r="T31" s="139">
        <f>S31/$S$9</f>
        <v>0.004663341786337516</v>
      </c>
      <c r="U31" s="138">
        <v>66210</v>
      </c>
      <c r="V31" s="136">
        <v>69147</v>
      </c>
      <c r="W31" s="137">
        <v>404</v>
      </c>
      <c r="X31" s="136">
        <v>352</v>
      </c>
      <c r="Y31" s="135">
        <f>SUM(U31:X31)</f>
        <v>136113</v>
      </c>
      <c r="Z31" s="134">
        <f>IF(ISERROR(S31/Y31-1),"         /0",IF(S31/Y31&gt;5,"  *  ",(S31/Y31-1)))</f>
        <v>0.04629241879908608</v>
      </c>
    </row>
    <row r="32" spans="1:26" ht="21" customHeight="1">
      <c r="A32" s="142" t="s">
        <v>402</v>
      </c>
      <c r="B32" s="369" t="s">
        <v>403</v>
      </c>
      <c r="C32" s="140">
        <v>7124</v>
      </c>
      <c r="D32" s="136">
        <v>7213</v>
      </c>
      <c r="E32" s="137">
        <v>975</v>
      </c>
      <c r="F32" s="136">
        <v>787</v>
      </c>
      <c r="G32" s="135">
        <f t="shared" si="6"/>
        <v>16099</v>
      </c>
      <c r="H32" s="139">
        <f>G32/$G$9</f>
        <v>0.004517021812678413</v>
      </c>
      <c r="I32" s="138">
        <v>6801</v>
      </c>
      <c r="J32" s="136">
        <v>6958</v>
      </c>
      <c r="K32" s="137">
        <v>64</v>
      </c>
      <c r="L32" s="136">
        <v>75</v>
      </c>
      <c r="M32" s="135">
        <f>SUM(I32:L32)</f>
        <v>13898</v>
      </c>
      <c r="N32" s="141">
        <f>IF(ISERROR(G32/M32-1),"         /0",(G32/M32-1))</f>
        <v>0.15836811051949917</v>
      </c>
      <c r="O32" s="140">
        <v>71763</v>
      </c>
      <c r="P32" s="136">
        <v>73555</v>
      </c>
      <c r="Q32" s="137">
        <v>6604</v>
      </c>
      <c r="R32" s="136">
        <v>6072</v>
      </c>
      <c r="S32" s="135">
        <f>SUM(O32:R32)</f>
        <v>157994</v>
      </c>
      <c r="T32" s="139">
        <f>S32/$S$9</f>
        <v>0.005173508378323827</v>
      </c>
      <c r="U32" s="138">
        <v>61202</v>
      </c>
      <c r="V32" s="136">
        <v>61825</v>
      </c>
      <c r="W32" s="137">
        <v>330</v>
      </c>
      <c r="X32" s="136">
        <v>250</v>
      </c>
      <c r="Y32" s="135">
        <f>SUM(U32:X32)</f>
        <v>123607</v>
      </c>
      <c r="Z32" s="134">
        <f>IF(ISERROR(S32/Y32-1),"         /0",IF(S32/Y32&gt;5,"  *  ",(S32/Y32-1)))</f>
        <v>0.2781962186607554</v>
      </c>
    </row>
    <row r="33" spans="1:26" ht="21" customHeight="1">
      <c r="A33" s="142" t="s">
        <v>404</v>
      </c>
      <c r="B33" s="369" t="s">
        <v>405</v>
      </c>
      <c r="C33" s="140">
        <v>7406</v>
      </c>
      <c r="D33" s="136">
        <v>7396</v>
      </c>
      <c r="E33" s="137">
        <v>92</v>
      </c>
      <c r="F33" s="136">
        <v>112</v>
      </c>
      <c r="G33" s="135">
        <f t="shared" si="6"/>
        <v>15006</v>
      </c>
      <c r="H33" s="139">
        <f>G33/$G$9</f>
        <v>0.004210350290145491</v>
      </c>
      <c r="I33" s="138">
        <v>5933</v>
      </c>
      <c r="J33" s="136">
        <v>5715</v>
      </c>
      <c r="K33" s="137">
        <v>152</v>
      </c>
      <c r="L33" s="136">
        <v>168</v>
      </c>
      <c r="M33" s="135">
        <f>SUM(I33:L33)</f>
        <v>11968</v>
      </c>
      <c r="N33" s="141">
        <f>IF(ISERROR(G33/M33-1),"         /0",(G33/M33-1))</f>
        <v>0.2538435828877006</v>
      </c>
      <c r="O33" s="140">
        <v>61055</v>
      </c>
      <c r="P33" s="136">
        <v>59423</v>
      </c>
      <c r="Q33" s="137">
        <v>770</v>
      </c>
      <c r="R33" s="136">
        <v>790</v>
      </c>
      <c r="S33" s="135">
        <f>SUM(O33:R33)</f>
        <v>122038</v>
      </c>
      <c r="T33" s="139">
        <f>S33/$S$9</f>
        <v>0.00399613033073334</v>
      </c>
      <c r="U33" s="138">
        <v>54940</v>
      </c>
      <c r="V33" s="136">
        <v>52617</v>
      </c>
      <c r="W33" s="137">
        <v>1145</v>
      </c>
      <c r="X33" s="136">
        <v>1179</v>
      </c>
      <c r="Y33" s="135">
        <f>SUM(U33:X33)</f>
        <v>109881</v>
      </c>
      <c r="Z33" s="134">
        <f>IF(ISERROR(S33/Y33-1),"         /0",IF(S33/Y33&gt;5,"  *  ",(S33/Y33-1)))</f>
        <v>0.11063787187957885</v>
      </c>
    </row>
    <row r="34" spans="1:26" ht="21" customHeight="1">
      <c r="A34" s="142" t="s">
        <v>406</v>
      </c>
      <c r="B34" s="369" t="s">
        <v>407</v>
      </c>
      <c r="C34" s="140">
        <v>0</v>
      </c>
      <c r="D34" s="136">
        <v>0</v>
      </c>
      <c r="E34" s="137">
        <v>6347</v>
      </c>
      <c r="F34" s="136">
        <v>6541</v>
      </c>
      <c r="G34" s="135">
        <f t="shared" si="6"/>
        <v>12888</v>
      </c>
      <c r="H34" s="139">
        <f>G34/$G$9</f>
        <v>0.003616086534679134</v>
      </c>
      <c r="I34" s="138"/>
      <c r="J34" s="136"/>
      <c r="K34" s="137">
        <v>6908</v>
      </c>
      <c r="L34" s="136">
        <v>6854</v>
      </c>
      <c r="M34" s="135">
        <f>SUM(I34:L34)</f>
        <v>13762</v>
      </c>
      <c r="N34" s="141">
        <f>IF(ISERROR(G34/M34-1),"         /0",(G34/M34-1))</f>
        <v>-0.0635082110158407</v>
      </c>
      <c r="O34" s="140"/>
      <c r="P34" s="136"/>
      <c r="Q34" s="137">
        <v>59102</v>
      </c>
      <c r="R34" s="136">
        <v>59534</v>
      </c>
      <c r="S34" s="135">
        <f>SUM(O34:R34)</f>
        <v>118636</v>
      </c>
      <c r="T34" s="139">
        <f>S34/$S$9</f>
        <v>0.0038847319516616173</v>
      </c>
      <c r="U34" s="138"/>
      <c r="V34" s="136"/>
      <c r="W34" s="137">
        <v>63066</v>
      </c>
      <c r="X34" s="136">
        <v>63062</v>
      </c>
      <c r="Y34" s="135">
        <f>SUM(U34:X34)</f>
        <v>126128</v>
      </c>
      <c r="Z34" s="134">
        <f>IF(ISERROR(S34/Y34-1),"         /0",IF(S34/Y34&gt;5,"  *  ",(S34/Y34-1)))</f>
        <v>-0.059399974628948415</v>
      </c>
    </row>
    <row r="35" spans="1:26" ht="21" customHeight="1">
      <c r="A35" s="142" t="s">
        <v>408</v>
      </c>
      <c r="B35" s="369" t="s">
        <v>409</v>
      </c>
      <c r="C35" s="140">
        <v>5269</v>
      </c>
      <c r="D35" s="136">
        <v>5212</v>
      </c>
      <c r="E35" s="137">
        <v>90</v>
      </c>
      <c r="F35" s="136">
        <v>97</v>
      </c>
      <c r="G35" s="135">
        <f t="shared" si="6"/>
        <v>10668</v>
      </c>
      <c r="H35" s="139">
        <f aca="true" t="shared" si="15" ref="H35:H47">G35/$G$9</f>
        <v>0.0029932038448135475</v>
      </c>
      <c r="I35" s="138">
        <v>4080</v>
      </c>
      <c r="J35" s="136">
        <v>4239</v>
      </c>
      <c r="K35" s="137">
        <v>104</v>
      </c>
      <c r="L35" s="136">
        <v>70</v>
      </c>
      <c r="M35" s="135">
        <f aca="true" t="shared" si="16" ref="M35:M47">SUM(I35:L35)</f>
        <v>8493</v>
      </c>
      <c r="N35" s="141">
        <f aca="true" t="shared" si="17" ref="N35:N47">IF(ISERROR(G35/M35-1),"         /0",(G35/M35-1))</f>
        <v>0.25609325326739674</v>
      </c>
      <c r="O35" s="140">
        <v>39436</v>
      </c>
      <c r="P35" s="136">
        <v>39425</v>
      </c>
      <c r="Q35" s="137">
        <v>1086</v>
      </c>
      <c r="R35" s="136">
        <v>1060</v>
      </c>
      <c r="S35" s="135">
        <f aca="true" t="shared" si="18" ref="S35:S47">SUM(O35:R35)</f>
        <v>81007</v>
      </c>
      <c r="T35" s="139">
        <f aca="true" t="shared" si="19" ref="T35:T47">S35/$S$9</f>
        <v>0.0026525715736222784</v>
      </c>
      <c r="U35" s="138">
        <v>38090</v>
      </c>
      <c r="V35" s="136">
        <v>38239</v>
      </c>
      <c r="W35" s="137">
        <v>1373</v>
      </c>
      <c r="X35" s="136">
        <v>1014</v>
      </c>
      <c r="Y35" s="135">
        <f aca="true" t="shared" si="20" ref="Y35:Y47">SUM(U35:X35)</f>
        <v>78716</v>
      </c>
      <c r="Z35" s="134">
        <f aca="true" t="shared" si="21" ref="Z35:Z47">IF(ISERROR(S35/Y35-1),"         /0",IF(S35/Y35&gt;5,"  *  ",(S35/Y35-1)))</f>
        <v>0.029104629300269247</v>
      </c>
    </row>
    <row r="36" spans="1:26" ht="21" customHeight="1">
      <c r="A36" s="142" t="s">
        <v>410</v>
      </c>
      <c r="B36" s="369" t="s">
        <v>411</v>
      </c>
      <c r="C36" s="140">
        <v>5061</v>
      </c>
      <c r="D36" s="136">
        <v>5467</v>
      </c>
      <c r="E36" s="137">
        <v>5</v>
      </c>
      <c r="F36" s="136">
        <v>5</v>
      </c>
      <c r="G36" s="135">
        <f t="shared" si="6"/>
        <v>10538</v>
      </c>
      <c r="H36" s="139">
        <f t="shared" si="15"/>
        <v>0.002956728732343941</v>
      </c>
      <c r="I36" s="138">
        <v>4815</v>
      </c>
      <c r="J36" s="136">
        <v>4827</v>
      </c>
      <c r="K36" s="137">
        <v>67</v>
      </c>
      <c r="L36" s="136">
        <v>24</v>
      </c>
      <c r="M36" s="135">
        <f t="shared" si="16"/>
        <v>9733</v>
      </c>
      <c r="N36" s="141">
        <f t="shared" si="17"/>
        <v>0.0827083119284906</v>
      </c>
      <c r="O36" s="140">
        <v>48766</v>
      </c>
      <c r="P36" s="136">
        <v>48464</v>
      </c>
      <c r="Q36" s="137">
        <v>322</v>
      </c>
      <c r="R36" s="136">
        <v>370</v>
      </c>
      <c r="S36" s="135">
        <f t="shared" si="18"/>
        <v>97922</v>
      </c>
      <c r="T36" s="139">
        <f t="shared" si="19"/>
        <v>0.003206452697078533</v>
      </c>
      <c r="U36" s="138">
        <v>35876</v>
      </c>
      <c r="V36" s="136">
        <v>35897</v>
      </c>
      <c r="W36" s="137">
        <v>247</v>
      </c>
      <c r="X36" s="136">
        <v>154</v>
      </c>
      <c r="Y36" s="135">
        <f t="shared" si="20"/>
        <v>72174</v>
      </c>
      <c r="Z36" s="134">
        <f t="shared" si="21"/>
        <v>0.3567489677723279</v>
      </c>
    </row>
    <row r="37" spans="1:26" ht="21" customHeight="1">
      <c r="A37" s="142" t="s">
        <v>412</v>
      </c>
      <c r="B37" s="369" t="s">
        <v>413</v>
      </c>
      <c r="C37" s="140">
        <v>4349</v>
      </c>
      <c r="D37" s="136">
        <v>4246</v>
      </c>
      <c r="E37" s="137">
        <v>64</v>
      </c>
      <c r="F37" s="136">
        <v>52</v>
      </c>
      <c r="G37" s="135">
        <f t="shared" si="6"/>
        <v>8711</v>
      </c>
      <c r="H37" s="139">
        <f t="shared" si="15"/>
        <v>0.0024441131132518575</v>
      </c>
      <c r="I37" s="138">
        <v>2654</v>
      </c>
      <c r="J37" s="136">
        <v>2756</v>
      </c>
      <c r="K37" s="137">
        <v>69</v>
      </c>
      <c r="L37" s="136">
        <v>64</v>
      </c>
      <c r="M37" s="135">
        <f t="shared" si="16"/>
        <v>5543</v>
      </c>
      <c r="N37" s="141">
        <f t="shared" si="17"/>
        <v>0.5715316615551145</v>
      </c>
      <c r="O37" s="140">
        <v>27712</v>
      </c>
      <c r="P37" s="136">
        <v>27555</v>
      </c>
      <c r="Q37" s="137">
        <v>589</v>
      </c>
      <c r="R37" s="136">
        <v>474</v>
      </c>
      <c r="S37" s="135">
        <f t="shared" si="18"/>
        <v>56330</v>
      </c>
      <c r="T37" s="139">
        <f t="shared" si="19"/>
        <v>0.0018445240132598782</v>
      </c>
      <c r="U37" s="138">
        <v>22933</v>
      </c>
      <c r="V37" s="136">
        <v>23481</v>
      </c>
      <c r="W37" s="137">
        <v>742</v>
      </c>
      <c r="X37" s="136">
        <v>657</v>
      </c>
      <c r="Y37" s="135">
        <f t="shared" si="20"/>
        <v>47813</v>
      </c>
      <c r="Z37" s="134">
        <f t="shared" si="21"/>
        <v>0.17813147052056966</v>
      </c>
    </row>
    <row r="38" spans="1:26" ht="21" customHeight="1">
      <c r="A38" s="142" t="s">
        <v>414</v>
      </c>
      <c r="B38" s="369" t="s">
        <v>415</v>
      </c>
      <c r="C38" s="140">
        <v>4008</v>
      </c>
      <c r="D38" s="136">
        <v>3894</v>
      </c>
      <c r="E38" s="137">
        <v>200</v>
      </c>
      <c r="F38" s="136">
        <v>222</v>
      </c>
      <c r="G38" s="135">
        <f t="shared" si="6"/>
        <v>8324</v>
      </c>
      <c r="H38" s="139">
        <f t="shared" si="15"/>
        <v>0.0023355295092077214</v>
      </c>
      <c r="I38" s="138">
        <v>3589</v>
      </c>
      <c r="J38" s="136">
        <v>3322</v>
      </c>
      <c r="K38" s="137">
        <v>209</v>
      </c>
      <c r="L38" s="136">
        <v>277</v>
      </c>
      <c r="M38" s="135">
        <f t="shared" si="16"/>
        <v>7397</v>
      </c>
      <c r="N38" s="141">
        <f t="shared" si="17"/>
        <v>0.1253210761119372</v>
      </c>
      <c r="O38" s="140">
        <v>35816</v>
      </c>
      <c r="P38" s="136">
        <v>33649</v>
      </c>
      <c r="Q38" s="137">
        <v>1913</v>
      </c>
      <c r="R38" s="136">
        <v>2160</v>
      </c>
      <c r="S38" s="135">
        <f t="shared" si="18"/>
        <v>73538</v>
      </c>
      <c r="T38" s="139">
        <f t="shared" si="19"/>
        <v>0.0024079994121623456</v>
      </c>
      <c r="U38" s="138">
        <v>30604</v>
      </c>
      <c r="V38" s="136">
        <v>27413</v>
      </c>
      <c r="W38" s="137">
        <v>4195</v>
      </c>
      <c r="X38" s="136">
        <v>4235</v>
      </c>
      <c r="Y38" s="135">
        <f t="shared" si="20"/>
        <v>66447</v>
      </c>
      <c r="Z38" s="134">
        <f t="shared" si="21"/>
        <v>0.10671663130013398</v>
      </c>
    </row>
    <row r="39" spans="1:26" ht="21" customHeight="1">
      <c r="A39" s="142" t="s">
        <v>416</v>
      </c>
      <c r="B39" s="369" t="s">
        <v>417</v>
      </c>
      <c r="C39" s="140">
        <v>3511</v>
      </c>
      <c r="D39" s="136">
        <v>3488</v>
      </c>
      <c r="E39" s="137">
        <v>6</v>
      </c>
      <c r="F39" s="136">
        <v>13</v>
      </c>
      <c r="G39" s="135">
        <f t="shared" si="6"/>
        <v>7018</v>
      </c>
      <c r="H39" s="139">
        <f t="shared" si="15"/>
        <v>0.001969094917782291</v>
      </c>
      <c r="I39" s="138">
        <v>2801</v>
      </c>
      <c r="J39" s="136">
        <v>2626</v>
      </c>
      <c r="K39" s="137">
        <v>34</v>
      </c>
      <c r="L39" s="136">
        <v>109</v>
      </c>
      <c r="M39" s="135">
        <f t="shared" si="16"/>
        <v>5570</v>
      </c>
      <c r="N39" s="141">
        <f t="shared" si="17"/>
        <v>0.2599640933572711</v>
      </c>
      <c r="O39" s="140">
        <v>30546</v>
      </c>
      <c r="P39" s="136">
        <v>29813</v>
      </c>
      <c r="Q39" s="137">
        <v>621</v>
      </c>
      <c r="R39" s="136">
        <v>639</v>
      </c>
      <c r="S39" s="135">
        <f t="shared" si="18"/>
        <v>61619</v>
      </c>
      <c r="T39" s="139">
        <f t="shared" si="19"/>
        <v>0.0020177121458025997</v>
      </c>
      <c r="U39" s="138">
        <v>28225</v>
      </c>
      <c r="V39" s="136">
        <v>26586</v>
      </c>
      <c r="W39" s="137">
        <v>676</v>
      </c>
      <c r="X39" s="136">
        <v>673</v>
      </c>
      <c r="Y39" s="135">
        <f t="shared" si="20"/>
        <v>56160</v>
      </c>
      <c r="Z39" s="134">
        <f t="shared" si="21"/>
        <v>0.09720441595441587</v>
      </c>
    </row>
    <row r="40" spans="1:26" ht="21" customHeight="1">
      <c r="A40" s="142" t="s">
        <v>418</v>
      </c>
      <c r="B40" s="369" t="s">
        <v>419</v>
      </c>
      <c r="C40" s="140">
        <v>2520</v>
      </c>
      <c r="D40" s="136">
        <v>2549</v>
      </c>
      <c r="E40" s="137">
        <v>365</v>
      </c>
      <c r="F40" s="136">
        <v>322</v>
      </c>
      <c r="G40" s="135">
        <f t="shared" si="6"/>
        <v>5756</v>
      </c>
      <c r="H40" s="139">
        <f t="shared" si="15"/>
        <v>0.0016150057490388807</v>
      </c>
      <c r="I40" s="138">
        <v>2105</v>
      </c>
      <c r="J40" s="136">
        <v>2082</v>
      </c>
      <c r="K40" s="137">
        <v>280</v>
      </c>
      <c r="L40" s="136">
        <v>272</v>
      </c>
      <c r="M40" s="135">
        <f t="shared" si="16"/>
        <v>4739</v>
      </c>
      <c r="N40" s="141">
        <f t="shared" si="17"/>
        <v>0.21460223675880985</v>
      </c>
      <c r="O40" s="140">
        <v>21777</v>
      </c>
      <c r="P40" s="136">
        <v>21218</v>
      </c>
      <c r="Q40" s="137">
        <v>3232</v>
      </c>
      <c r="R40" s="136">
        <v>2988</v>
      </c>
      <c r="S40" s="135">
        <f t="shared" si="18"/>
        <v>49215</v>
      </c>
      <c r="T40" s="139">
        <f t="shared" si="19"/>
        <v>0.0016115435702571436</v>
      </c>
      <c r="U40" s="138">
        <v>19542</v>
      </c>
      <c r="V40" s="136">
        <v>18986</v>
      </c>
      <c r="W40" s="137">
        <v>4043</v>
      </c>
      <c r="X40" s="136">
        <v>3949</v>
      </c>
      <c r="Y40" s="135">
        <f t="shared" si="20"/>
        <v>46520</v>
      </c>
      <c r="Z40" s="134">
        <f t="shared" si="21"/>
        <v>0.05793207222699914</v>
      </c>
    </row>
    <row r="41" spans="1:26" ht="21" customHeight="1">
      <c r="A41" s="142" t="s">
        <v>420</v>
      </c>
      <c r="B41" s="369" t="s">
        <v>421</v>
      </c>
      <c r="C41" s="140">
        <v>2858</v>
      </c>
      <c r="D41" s="136">
        <v>2867</v>
      </c>
      <c r="E41" s="137">
        <v>6</v>
      </c>
      <c r="F41" s="136">
        <v>8</v>
      </c>
      <c r="G41" s="135">
        <f t="shared" si="6"/>
        <v>5739</v>
      </c>
      <c r="H41" s="139">
        <f t="shared" si="15"/>
        <v>0.0016102359266390092</v>
      </c>
      <c r="I41" s="138">
        <v>3240</v>
      </c>
      <c r="J41" s="136">
        <v>3198</v>
      </c>
      <c r="K41" s="137"/>
      <c r="L41" s="136"/>
      <c r="M41" s="135">
        <f t="shared" si="16"/>
        <v>6438</v>
      </c>
      <c r="N41" s="141">
        <f t="shared" si="17"/>
        <v>-0.10857409133271201</v>
      </c>
      <c r="O41" s="140">
        <v>28516</v>
      </c>
      <c r="P41" s="136">
        <v>27037</v>
      </c>
      <c r="Q41" s="137">
        <v>72</v>
      </c>
      <c r="R41" s="136">
        <v>70</v>
      </c>
      <c r="S41" s="135">
        <f t="shared" si="18"/>
        <v>55695</v>
      </c>
      <c r="T41" s="139">
        <f t="shared" si="19"/>
        <v>0.0018237309589651857</v>
      </c>
      <c r="U41" s="138">
        <v>28166</v>
      </c>
      <c r="V41" s="136">
        <v>26371</v>
      </c>
      <c r="W41" s="137">
        <v>21</v>
      </c>
      <c r="X41" s="136">
        <v>21</v>
      </c>
      <c r="Y41" s="135">
        <f t="shared" si="20"/>
        <v>54579</v>
      </c>
      <c r="Z41" s="134">
        <f t="shared" si="21"/>
        <v>0.02044742483372719</v>
      </c>
    </row>
    <row r="42" spans="1:26" ht="21" customHeight="1">
      <c r="A42" s="142" t="s">
        <v>422</v>
      </c>
      <c r="B42" s="369" t="s">
        <v>423</v>
      </c>
      <c r="C42" s="140">
        <v>1070</v>
      </c>
      <c r="D42" s="136">
        <v>1071</v>
      </c>
      <c r="E42" s="137">
        <v>1047</v>
      </c>
      <c r="F42" s="136">
        <v>1051</v>
      </c>
      <c r="G42" s="135">
        <f t="shared" si="6"/>
        <v>4239</v>
      </c>
      <c r="H42" s="139">
        <f t="shared" si="15"/>
        <v>0.0011893692442973968</v>
      </c>
      <c r="I42" s="138">
        <v>973</v>
      </c>
      <c r="J42" s="136">
        <v>1011</v>
      </c>
      <c r="K42" s="137">
        <v>461</v>
      </c>
      <c r="L42" s="136">
        <v>17</v>
      </c>
      <c r="M42" s="135">
        <f t="shared" si="16"/>
        <v>2462</v>
      </c>
      <c r="N42" s="141">
        <f t="shared" si="17"/>
        <v>0.7217709179528837</v>
      </c>
      <c r="O42" s="140">
        <v>11083</v>
      </c>
      <c r="P42" s="136">
        <v>11054</v>
      </c>
      <c r="Q42" s="137">
        <v>16498</v>
      </c>
      <c r="R42" s="136">
        <v>16524</v>
      </c>
      <c r="S42" s="135">
        <f t="shared" si="18"/>
        <v>55159</v>
      </c>
      <c r="T42" s="139">
        <f t="shared" si="19"/>
        <v>0.0018061796564424217</v>
      </c>
      <c r="U42" s="138">
        <v>11855</v>
      </c>
      <c r="V42" s="136">
        <v>12050</v>
      </c>
      <c r="W42" s="137">
        <v>7741</v>
      </c>
      <c r="X42" s="136">
        <v>7615</v>
      </c>
      <c r="Y42" s="135">
        <f t="shared" si="20"/>
        <v>39261</v>
      </c>
      <c r="Z42" s="134">
        <f t="shared" si="21"/>
        <v>0.40493110211151007</v>
      </c>
    </row>
    <row r="43" spans="1:26" ht="21" customHeight="1">
      <c r="A43" s="142" t="s">
        <v>424</v>
      </c>
      <c r="B43" s="369" t="s">
        <v>425</v>
      </c>
      <c r="C43" s="140">
        <v>1872</v>
      </c>
      <c r="D43" s="136">
        <v>2003</v>
      </c>
      <c r="E43" s="137">
        <v>66</v>
      </c>
      <c r="F43" s="136">
        <v>60</v>
      </c>
      <c r="G43" s="135">
        <f t="shared" si="6"/>
        <v>4001</v>
      </c>
      <c r="H43" s="139">
        <f t="shared" si="15"/>
        <v>0.0011225917306991943</v>
      </c>
      <c r="I43" s="138">
        <v>804</v>
      </c>
      <c r="J43" s="136">
        <v>791</v>
      </c>
      <c r="K43" s="137">
        <v>39</v>
      </c>
      <c r="L43" s="136">
        <v>39</v>
      </c>
      <c r="M43" s="135">
        <f t="shared" si="16"/>
        <v>1673</v>
      </c>
      <c r="N43" s="141">
        <f t="shared" si="17"/>
        <v>1.3915122534369395</v>
      </c>
      <c r="O43" s="140">
        <v>14103</v>
      </c>
      <c r="P43" s="136">
        <v>14054</v>
      </c>
      <c r="Q43" s="137">
        <v>528</v>
      </c>
      <c r="R43" s="136">
        <v>426</v>
      </c>
      <c r="S43" s="135">
        <f t="shared" si="18"/>
        <v>29111</v>
      </c>
      <c r="T43" s="139">
        <f t="shared" si="19"/>
        <v>0.0009532387457839217</v>
      </c>
      <c r="U43" s="138">
        <v>12176</v>
      </c>
      <c r="V43" s="136">
        <v>11506</v>
      </c>
      <c r="W43" s="137">
        <v>382</v>
      </c>
      <c r="X43" s="136">
        <v>374</v>
      </c>
      <c r="Y43" s="135">
        <f t="shared" si="20"/>
        <v>24438</v>
      </c>
      <c r="Z43" s="134">
        <f t="shared" si="21"/>
        <v>0.19121859399296182</v>
      </c>
    </row>
    <row r="44" spans="1:26" ht="21" customHeight="1">
      <c r="A44" s="142" t="s">
        <v>426</v>
      </c>
      <c r="B44" s="369" t="s">
        <v>427</v>
      </c>
      <c r="C44" s="140">
        <v>1731</v>
      </c>
      <c r="D44" s="136">
        <v>1785</v>
      </c>
      <c r="E44" s="137">
        <v>47</v>
      </c>
      <c r="F44" s="136">
        <v>46</v>
      </c>
      <c r="G44" s="135">
        <f t="shared" si="6"/>
        <v>3609</v>
      </c>
      <c r="H44" s="139">
        <f t="shared" si="15"/>
        <v>0.0010126052377139195</v>
      </c>
      <c r="I44" s="138">
        <v>1556</v>
      </c>
      <c r="J44" s="136">
        <v>1521</v>
      </c>
      <c r="K44" s="137">
        <v>81</v>
      </c>
      <c r="L44" s="136">
        <v>85</v>
      </c>
      <c r="M44" s="135">
        <f t="shared" si="16"/>
        <v>3243</v>
      </c>
      <c r="N44" s="141">
        <f t="shared" si="17"/>
        <v>0.11285846438482894</v>
      </c>
      <c r="O44" s="140">
        <v>13837</v>
      </c>
      <c r="P44" s="136">
        <v>13870</v>
      </c>
      <c r="Q44" s="137">
        <v>254</v>
      </c>
      <c r="R44" s="136">
        <v>245</v>
      </c>
      <c r="S44" s="135">
        <f t="shared" si="18"/>
        <v>28206</v>
      </c>
      <c r="T44" s="139">
        <f t="shared" si="19"/>
        <v>0.0009236045502930609</v>
      </c>
      <c r="U44" s="138">
        <v>12126</v>
      </c>
      <c r="V44" s="136">
        <v>11907</v>
      </c>
      <c r="W44" s="137">
        <v>349</v>
      </c>
      <c r="X44" s="136">
        <v>352</v>
      </c>
      <c r="Y44" s="135">
        <f t="shared" si="20"/>
        <v>24734</v>
      </c>
      <c r="Z44" s="134">
        <f t="shared" si="21"/>
        <v>0.1403735748362578</v>
      </c>
    </row>
    <row r="45" spans="1:26" ht="21" customHeight="1">
      <c r="A45" s="142" t="s">
        <v>428</v>
      </c>
      <c r="B45" s="369" t="s">
        <v>428</v>
      </c>
      <c r="C45" s="140">
        <v>1578</v>
      </c>
      <c r="D45" s="136">
        <v>1800</v>
      </c>
      <c r="E45" s="137">
        <v>90</v>
      </c>
      <c r="F45" s="136">
        <v>33</v>
      </c>
      <c r="G45" s="135">
        <f t="shared" si="6"/>
        <v>3501</v>
      </c>
      <c r="H45" s="139">
        <f t="shared" si="15"/>
        <v>0.0009823028365853234</v>
      </c>
      <c r="I45" s="138">
        <v>239</v>
      </c>
      <c r="J45" s="136">
        <v>235</v>
      </c>
      <c r="K45" s="137">
        <v>70</v>
      </c>
      <c r="L45" s="136">
        <v>26</v>
      </c>
      <c r="M45" s="135">
        <f t="shared" si="16"/>
        <v>570</v>
      </c>
      <c r="N45" s="141">
        <f t="shared" si="17"/>
        <v>5.1421052631578945</v>
      </c>
      <c r="O45" s="140">
        <v>14714</v>
      </c>
      <c r="P45" s="136">
        <v>15740</v>
      </c>
      <c r="Q45" s="137">
        <v>960</v>
      </c>
      <c r="R45" s="136">
        <v>353</v>
      </c>
      <c r="S45" s="135">
        <f t="shared" si="18"/>
        <v>31767</v>
      </c>
      <c r="T45" s="139">
        <f t="shared" si="19"/>
        <v>0.0010402093791803044</v>
      </c>
      <c r="U45" s="138">
        <v>2520</v>
      </c>
      <c r="V45" s="136">
        <v>2287</v>
      </c>
      <c r="W45" s="137">
        <v>499</v>
      </c>
      <c r="X45" s="136">
        <v>182</v>
      </c>
      <c r="Y45" s="135">
        <f t="shared" si="20"/>
        <v>5488</v>
      </c>
      <c r="Z45" s="134" t="str">
        <f t="shared" si="21"/>
        <v>  *  </v>
      </c>
    </row>
    <row r="46" spans="1:26" ht="21" customHeight="1">
      <c r="A46" s="142" t="s">
        <v>429</v>
      </c>
      <c r="B46" s="369" t="s">
        <v>430</v>
      </c>
      <c r="C46" s="140">
        <v>960</v>
      </c>
      <c r="D46" s="136">
        <v>1111</v>
      </c>
      <c r="E46" s="137">
        <v>593</v>
      </c>
      <c r="F46" s="136">
        <v>528</v>
      </c>
      <c r="G46" s="135">
        <f t="shared" si="6"/>
        <v>3192</v>
      </c>
      <c r="H46" s="139">
        <f t="shared" si="15"/>
        <v>0.0008956043000229513</v>
      </c>
      <c r="I46" s="138">
        <v>732</v>
      </c>
      <c r="J46" s="136">
        <v>706</v>
      </c>
      <c r="K46" s="137">
        <v>572</v>
      </c>
      <c r="L46" s="136">
        <v>582</v>
      </c>
      <c r="M46" s="135">
        <f t="shared" si="16"/>
        <v>2592</v>
      </c>
      <c r="N46" s="141">
        <f t="shared" si="17"/>
        <v>0.2314814814814814</v>
      </c>
      <c r="O46" s="140">
        <v>8661</v>
      </c>
      <c r="P46" s="136">
        <v>8752</v>
      </c>
      <c r="Q46" s="137">
        <v>4867</v>
      </c>
      <c r="R46" s="136">
        <v>4379</v>
      </c>
      <c r="S46" s="135">
        <f t="shared" si="18"/>
        <v>26659</v>
      </c>
      <c r="T46" s="139">
        <f t="shared" si="19"/>
        <v>0.0008729480857357552</v>
      </c>
      <c r="U46" s="138">
        <v>6675</v>
      </c>
      <c r="V46" s="136">
        <v>6545</v>
      </c>
      <c r="W46" s="137">
        <v>4150</v>
      </c>
      <c r="X46" s="136">
        <v>3685</v>
      </c>
      <c r="Y46" s="135">
        <f t="shared" si="20"/>
        <v>21055</v>
      </c>
      <c r="Z46" s="134">
        <f t="shared" si="21"/>
        <v>0.26616005699358825</v>
      </c>
    </row>
    <row r="47" spans="1:26" ht="21" customHeight="1">
      <c r="A47" s="142" t="s">
        <v>431</v>
      </c>
      <c r="B47" s="369" t="s">
        <v>432</v>
      </c>
      <c r="C47" s="140">
        <v>1315</v>
      </c>
      <c r="D47" s="136">
        <v>1334</v>
      </c>
      <c r="E47" s="137">
        <v>310</v>
      </c>
      <c r="F47" s="136">
        <v>215</v>
      </c>
      <c r="G47" s="135">
        <f t="shared" si="6"/>
        <v>3174</v>
      </c>
      <c r="H47" s="139">
        <f t="shared" si="15"/>
        <v>0.0008905538998348519</v>
      </c>
      <c r="I47" s="138">
        <v>1042</v>
      </c>
      <c r="J47" s="136">
        <v>1057</v>
      </c>
      <c r="K47" s="137">
        <v>147</v>
      </c>
      <c r="L47" s="136">
        <v>186</v>
      </c>
      <c r="M47" s="135">
        <f t="shared" si="16"/>
        <v>2432</v>
      </c>
      <c r="N47" s="141">
        <f t="shared" si="17"/>
        <v>0.3050986842105263</v>
      </c>
      <c r="O47" s="140">
        <v>11759</v>
      </c>
      <c r="P47" s="136">
        <v>11806</v>
      </c>
      <c r="Q47" s="137">
        <v>1928</v>
      </c>
      <c r="R47" s="136">
        <v>1453</v>
      </c>
      <c r="S47" s="135">
        <f t="shared" si="18"/>
        <v>26946</v>
      </c>
      <c r="T47" s="139">
        <f t="shared" si="19"/>
        <v>0.0008823458913776083</v>
      </c>
      <c r="U47" s="138">
        <v>11129</v>
      </c>
      <c r="V47" s="136">
        <v>11592</v>
      </c>
      <c r="W47" s="137">
        <v>1219</v>
      </c>
      <c r="X47" s="136">
        <v>1132</v>
      </c>
      <c r="Y47" s="135">
        <f t="shared" si="20"/>
        <v>25072</v>
      </c>
      <c r="Z47" s="134">
        <f t="shared" si="21"/>
        <v>0.07474473516273128</v>
      </c>
    </row>
    <row r="48" spans="1:26" ht="21" customHeight="1">
      <c r="A48" s="142" t="s">
        <v>433</v>
      </c>
      <c r="B48" s="369" t="s">
        <v>434</v>
      </c>
      <c r="C48" s="140">
        <v>279</v>
      </c>
      <c r="D48" s="136">
        <v>274</v>
      </c>
      <c r="E48" s="137">
        <v>1261</v>
      </c>
      <c r="F48" s="136">
        <v>1189</v>
      </c>
      <c r="G48" s="135">
        <f t="shared" si="6"/>
        <v>3003</v>
      </c>
      <c r="H48" s="139">
        <f aca="true" t="shared" si="22" ref="H48:H62">G48/$G$9</f>
        <v>0.0008425750980479081</v>
      </c>
      <c r="I48" s="138">
        <v>1434</v>
      </c>
      <c r="J48" s="136">
        <v>1465</v>
      </c>
      <c r="K48" s="137">
        <v>157</v>
      </c>
      <c r="L48" s="136">
        <v>177</v>
      </c>
      <c r="M48" s="135">
        <f aca="true" t="shared" si="23" ref="M48:M62">SUM(I48:L48)</f>
        <v>3233</v>
      </c>
      <c r="N48" s="141">
        <f aca="true" t="shared" si="24" ref="N48:N62">IF(ISERROR(G48/M48-1),"         /0",(G48/M48-1))</f>
        <v>-0.0711413547788432</v>
      </c>
      <c r="O48" s="140">
        <v>9449</v>
      </c>
      <c r="P48" s="136">
        <v>9206</v>
      </c>
      <c r="Q48" s="137">
        <v>5246</v>
      </c>
      <c r="R48" s="136">
        <v>4734</v>
      </c>
      <c r="S48" s="135">
        <f aca="true" t="shared" si="25" ref="S48:S62">SUM(O48:R48)</f>
        <v>28635</v>
      </c>
      <c r="T48" s="139">
        <f aca="true" t="shared" si="26" ref="T48:T62">S48/$S$9</f>
        <v>0.0009376521413047508</v>
      </c>
      <c r="U48" s="138">
        <v>11095</v>
      </c>
      <c r="V48" s="136">
        <v>10935</v>
      </c>
      <c r="W48" s="137">
        <v>2195</v>
      </c>
      <c r="X48" s="136">
        <v>2007</v>
      </c>
      <c r="Y48" s="135">
        <f aca="true" t="shared" si="27" ref="Y48:Y62">SUM(U48:X48)</f>
        <v>26232</v>
      </c>
      <c r="Z48" s="134">
        <f aca="true" t="shared" si="28" ref="Z48:Z62">IF(ISERROR(S48/Y48-1),"         /0",IF(S48/Y48&gt;5,"  *  ",(S48/Y48-1)))</f>
        <v>0.09160567246111628</v>
      </c>
    </row>
    <row r="49" spans="1:26" ht="21" customHeight="1">
      <c r="A49" s="142" t="s">
        <v>435</v>
      </c>
      <c r="B49" s="369" t="s">
        <v>435</v>
      </c>
      <c r="C49" s="140">
        <v>739</v>
      </c>
      <c r="D49" s="136">
        <v>806</v>
      </c>
      <c r="E49" s="137">
        <v>746</v>
      </c>
      <c r="F49" s="136">
        <v>573</v>
      </c>
      <c r="G49" s="135">
        <f t="shared" si="6"/>
        <v>2864</v>
      </c>
      <c r="H49" s="139">
        <f t="shared" si="22"/>
        <v>0.000803574785484252</v>
      </c>
      <c r="I49" s="138">
        <v>390</v>
      </c>
      <c r="J49" s="136">
        <v>418</v>
      </c>
      <c r="K49" s="137">
        <v>569</v>
      </c>
      <c r="L49" s="136">
        <v>463</v>
      </c>
      <c r="M49" s="135">
        <f t="shared" si="23"/>
        <v>1840</v>
      </c>
      <c r="N49" s="141">
        <f t="shared" si="24"/>
        <v>0.5565217391304347</v>
      </c>
      <c r="O49" s="140">
        <v>6430</v>
      </c>
      <c r="P49" s="136">
        <v>6739</v>
      </c>
      <c r="Q49" s="137">
        <v>5317</v>
      </c>
      <c r="R49" s="136">
        <v>5104</v>
      </c>
      <c r="S49" s="135">
        <f t="shared" si="25"/>
        <v>23590</v>
      </c>
      <c r="T49" s="139">
        <f t="shared" si="26"/>
        <v>0.0007724537808059741</v>
      </c>
      <c r="U49" s="138">
        <v>3814</v>
      </c>
      <c r="V49" s="136">
        <v>4120</v>
      </c>
      <c r="W49" s="137">
        <v>4467</v>
      </c>
      <c r="X49" s="136">
        <v>4194</v>
      </c>
      <c r="Y49" s="135">
        <f t="shared" si="27"/>
        <v>16595</v>
      </c>
      <c r="Z49" s="134">
        <f t="shared" si="28"/>
        <v>0.42151250376619465</v>
      </c>
    </row>
    <row r="50" spans="1:26" ht="21" customHeight="1">
      <c r="A50" s="142" t="s">
        <v>436</v>
      </c>
      <c r="B50" s="369" t="s">
        <v>437</v>
      </c>
      <c r="C50" s="140">
        <v>347</v>
      </c>
      <c r="D50" s="136">
        <v>351</v>
      </c>
      <c r="E50" s="137">
        <v>944</v>
      </c>
      <c r="F50" s="136">
        <v>1012</v>
      </c>
      <c r="G50" s="135">
        <f t="shared" si="6"/>
        <v>2654</v>
      </c>
      <c r="H50" s="139">
        <f t="shared" si="22"/>
        <v>0.0007446534499564262</v>
      </c>
      <c r="I50" s="138">
        <v>175</v>
      </c>
      <c r="J50" s="136">
        <v>135</v>
      </c>
      <c r="K50" s="137">
        <v>693</v>
      </c>
      <c r="L50" s="136">
        <v>818</v>
      </c>
      <c r="M50" s="135">
        <f t="shared" si="23"/>
        <v>1821</v>
      </c>
      <c r="N50" s="141">
        <f t="shared" si="24"/>
        <v>0.4574409665019221</v>
      </c>
      <c r="O50" s="140">
        <v>1224</v>
      </c>
      <c r="P50" s="136">
        <v>1238</v>
      </c>
      <c r="Q50" s="137">
        <v>7500</v>
      </c>
      <c r="R50" s="136">
        <v>7545</v>
      </c>
      <c r="S50" s="135">
        <f t="shared" si="25"/>
        <v>17507</v>
      </c>
      <c r="T50" s="139">
        <f t="shared" si="26"/>
        <v>0.000573266144153039</v>
      </c>
      <c r="U50" s="138">
        <v>640</v>
      </c>
      <c r="V50" s="136">
        <v>632</v>
      </c>
      <c r="W50" s="137">
        <v>4920</v>
      </c>
      <c r="X50" s="136">
        <v>5107</v>
      </c>
      <c r="Y50" s="135">
        <f t="shared" si="27"/>
        <v>11299</v>
      </c>
      <c r="Z50" s="134">
        <f t="shared" si="28"/>
        <v>0.5494291530223914</v>
      </c>
    </row>
    <row r="51" spans="1:26" ht="21" customHeight="1">
      <c r="A51" s="142" t="s">
        <v>438</v>
      </c>
      <c r="B51" s="369" t="s">
        <v>439</v>
      </c>
      <c r="C51" s="140">
        <v>973</v>
      </c>
      <c r="D51" s="136">
        <v>983</v>
      </c>
      <c r="E51" s="137">
        <v>169</v>
      </c>
      <c r="F51" s="136">
        <v>245</v>
      </c>
      <c r="G51" s="135">
        <f t="shared" si="6"/>
        <v>2370</v>
      </c>
      <c r="H51" s="139">
        <f t="shared" si="22"/>
        <v>0.0006649693580997476</v>
      </c>
      <c r="I51" s="138">
        <v>959</v>
      </c>
      <c r="J51" s="136">
        <v>938</v>
      </c>
      <c r="K51" s="137">
        <v>57</v>
      </c>
      <c r="L51" s="136">
        <v>67</v>
      </c>
      <c r="M51" s="135">
        <f t="shared" si="23"/>
        <v>2021</v>
      </c>
      <c r="N51" s="141">
        <f t="shared" si="24"/>
        <v>0.17268678871845622</v>
      </c>
      <c r="O51" s="140">
        <v>9075</v>
      </c>
      <c r="P51" s="136">
        <v>9019</v>
      </c>
      <c r="Q51" s="137">
        <v>1039</v>
      </c>
      <c r="R51" s="136">
        <v>1274</v>
      </c>
      <c r="S51" s="135">
        <f t="shared" si="25"/>
        <v>20407</v>
      </c>
      <c r="T51" s="139">
        <f t="shared" si="26"/>
        <v>0.0006682265495933664</v>
      </c>
      <c r="U51" s="138">
        <v>8500</v>
      </c>
      <c r="V51" s="136">
        <v>8948</v>
      </c>
      <c r="W51" s="137">
        <v>588</v>
      </c>
      <c r="X51" s="136">
        <v>683</v>
      </c>
      <c r="Y51" s="135">
        <f t="shared" si="27"/>
        <v>18719</v>
      </c>
      <c r="Z51" s="134">
        <f t="shared" si="28"/>
        <v>0.0901757572519899</v>
      </c>
    </row>
    <row r="52" spans="1:26" ht="21" customHeight="1">
      <c r="A52" s="142" t="s">
        <v>440</v>
      </c>
      <c r="B52" s="369" t="s">
        <v>441</v>
      </c>
      <c r="C52" s="140">
        <v>1031</v>
      </c>
      <c r="D52" s="136">
        <v>1229</v>
      </c>
      <c r="E52" s="137">
        <v>8</v>
      </c>
      <c r="F52" s="136">
        <v>8</v>
      </c>
      <c r="G52" s="135">
        <f t="shared" si="6"/>
        <v>2276</v>
      </c>
      <c r="H52" s="139">
        <f t="shared" si="22"/>
        <v>0.00063859504600634</v>
      </c>
      <c r="I52" s="138">
        <v>904</v>
      </c>
      <c r="J52" s="136">
        <v>937</v>
      </c>
      <c r="K52" s="137"/>
      <c r="L52" s="136"/>
      <c r="M52" s="135">
        <f t="shared" si="23"/>
        <v>1841</v>
      </c>
      <c r="N52" s="141">
        <f t="shared" si="24"/>
        <v>0.2362846279196089</v>
      </c>
      <c r="O52" s="140">
        <v>10778</v>
      </c>
      <c r="P52" s="136">
        <v>11710</v>
      </c>
      <c r="Q52" s="137">
        <v>18</v>
      </c>
      <c r="R52" s="136">
        <v>19</v>
      </c>
      <c r="S52" s="135">
        <f t="shared" si="25"/>
        <v>22525</v>
      </c>
      <c r="T52" s="139">
        <f t="shared" si="26"/>
        <v>0.0007375803905321988</v>
      </c>
      <c r="U52" s="138">
        <v>8026</v>
      </c>
      <c r="V52" s="136">
        <v>8586</v>
      </c>
      <c r="W52" s="137">
        <v>25</v>
      </c>
      <c r="X52" s="136">
        <v>26</v>
      </c>
      <c r="Y52" s="135">
        <f t="shared" si="27"/>
        <v>16663</v>
      </c>
      <c r="Z52" s="134">
        <f t="shared" si="28"/>
        <v>0.35179739542699395</v>
      </c>
    </row>
    <row r="53" spans="1:26" ht="21" customHeight="1">
      <c r="A53" s="142" t="s">
        <v>442</v>
      </c>
      <c r="B53" s="369" t="s">
        <v>442</v>
      </c>
      <c r="C53" s="140">
        <v>546</v>
      </c>
      <c r="D53" s="136">
        <v>539</v>
      </c>
      <c r="E53" s="137">
        <v>493</v>
      </c>
      <c r="F53" s="136">
        <v>590</v>
      </c>
      <c r="G53" s="135">
        <f t="shared" si="6"/>
        <v>2168</v>
      </c>
      <c r="H53" s="139">
        <f t="shared" si="22"/>
        <v>0.0006082926448777438</v>
      </c>
      <c r="I53" s="138">
        <v>610</v>
      </c>
      <c r="J53" s="136">
        <v>618</v>
      </c>
      <c r="K53" s="137">
        <v>429</v>
      </c>
      <c r="L53" s="136">
        <v>443</v>
      </c>
      <c r="M53" s="135">
        <f t="shared" si="23"/>
        <v>2100</v>
      </c>
      <c r="N53" s="141">
        <f t="shared" si="24"/>
        <v>0.0323809523809524</v>
      </c>
      <c r="O53" s="140">
        <v>4318</v>
      </c>
      <c r="P53" s="136">
        <v>4352</v>
      </c>
      <c r="Q53" s="137">
        <v>3707</v>
      </c>
      <c r="R53" s="136">
        <v>3695</v>
      </c>
      <c r="S53" s="135">
        <f t="shared" si="25"/>
        <v>16072</v>
      </c>
      <c r="T53" s="139">
        <f t="shared" si="26"/>
        <v>0.0005262771159437735</v>
      </c>
      <c r="U53" s="138">
        <v>4843</v>
      </c>
      <c r="V53" s="136">
        <v>4966</v>
      </c>
      <c r="W53" s="137">
        <v>4601</v>
      </c>
      <c r="X53" s="136">
        <v>4501</v>
      </c>
      <c r="Y53" s="135">
        <f t="shared" si="27"/>
        <v>18911</v>
      </c>
      <c r="Z53" s="134">
        <f t="shared" si="28"/>
        <v>-0.15012426630003706</v>
      </c>
    </row>
    <row r="54" spans="1:26" ht="21" customHeight="1">
      <c r="A54" s="142" t="s">
        <v>443</v>
      </c>
      <c r="B54" s="369" t="s">
        <v>444</v>
      </c>
      <c r="C54" s="140">
        <v>683</v>
      </c>
      <c r="D54" s="136">
        <v>671</v>
      </c>
      <c r="E54" s="137">
        <v>256</v>
      </c>
      <c r="F54" s="136">
        <v>279</v>
      </c>
      <c r="G54" s="135">
        <f t="shared" si="6"/>
        <v>1889</v>
      </c>
      <c r="H54" s="139">
        <f t="shared" si="22"/>
        <v>0.000530011441962204</v>
      </c>
      <c r="I54" s="138">
        <v>614</v>
      </c>
      <c r="J54" s="136">
        <v>571</v>
      </c>
      <c r="K54" s="137">
        <v>330</v>
      </c>
      <c r="L54" s="136">
        <v>296</v>
      </c>
      <c r="M54" s="135">
        <f t="shared" si="23"/>
        <v>1811</v>
      </c>
      <c r="N54" s="141">
        <f t="shared" si="24"/>
        <v>0.043070127001656466</v>
      </c>
      <c r="O54" s="140">
        <v>6002</v>
      </c>
      <c r="P54" s="136">
        <v>5768</v>
      </c>
      <c r="Q54" s="137">
        <v>3776</v>
      </c>
      <c r="R54" s="136">
        <v>3271</v>
      </c>
      <c r="S54" s="135">
        <f t="shared" si="25"/>
        <v>18817</v>
      </c>
      <c r="T54" s="139">
        <f t="shared" si="26"/>
        <v>0.0006161620514381524</v>
      </c>
      <c r="U54" s="138">
        <v>5136</v>
      </c>
      <c r="V54" s="136">
        <v>4589</v>
      </c>
      <c r="W54" s="137">
        <v>2880</v>
      </c>
      <c r="X54" s="136">
        <v>2334</v>
      </c>
      <c r="Y54" s="135">
        <f t="shared" si="27"/>
        <v>14939</v>
      </c>
      <c r="Z54" s="134">
        <f t="shared" si="28"/>
        <v>0.25958899524733914</v>
      </c>
    </row>
    <row r="55" spans="1:26" ht="21" customHeight="1">
      <c r="A55" s="142" t="s">
        <v>431</v>
      </c>
      <c r="B55" s="369" t="s">
        <v>445</v>
      </c>
      <c r="C55" s="140">
        <v>0</v>
      </c>
      <c r="D55" s="136">
        <v>0</v>
      </c>
      <c r="E55" s="137">
        <v>582</v>
      </c>
      <c r="F55" s="136">
        <v>669</v>
      </c>
      <c r="G55" s="135">
        <f t="shared" si="6"/>
        <v>1251</v>
      </c>
      <c r="H55" s="139">
        <f t="shared" si="22"/>
        <v>0.0003510028130729048</v>
      </c>
      <c r="I55" s="138"/>
      <c r="J55" s="136"/>
      <c r="K55" s="137">
        <v>585</v>
      </c>
      <c r="L55" s="136">
        <v>558</v>
      </c>
      <c r="M55" s="135">
        <f t="shared" si="23"/>
        <v>1143</v>
      </c>
      <c r="N55" s="141">
        <f t="shared" si="24"/>
        <v>0.09448818897637801</v>
      </c>
      <c r="O55" s="140"/>
      <c r="P55" s="136"/>
      <c r="Q55" s="137">
        <v>4533</v>
      </c>
      <c r="R55" s="136">
        <v>5173</v>
      </c>
      <c r="S55" s="135">
        <f t="shared" si="25"/>
        <v>9706</v>
      </c>
      <c r="T55" s="139">
        <f t="shared" si="26"/>
        <v>0.00031782265351855806</v>
      </c>
      <c r="U55" s="138"/>
      <c r="V55" s="136"/>
      <c r="W55" s="137">
        <v>3734</v>
      </c>
      <c r="X55" s="136">
        <v>4101</v>
      </c>
      <c r="Y55" s="135">
        <f t="shared" si="27"/>
        <v>7835</v>
      </c>
      <c r="Z55" s="134">
        <f t="shared" si="28"/>
        <v>0.23880025526483717</v>
      </c>
    </row>
    <row r="56" spans="1:26" ht="21" customHeight="1">
      <c r="A56" s="142" t="s">
        <v>446</v>
      </c>
      <c r="B56" s="369" t="s">
        <v>446</v>
      </c>
      <c r="C56" s="140">
        <v>0</v>
      </c>
      <c r="D56" s="136">
        <v>0</v>
      </c>
      <c r="E56" s="137">
        <v>580</v>
      </c>
      <c r="F56" s="136">
        <v>585</v>
      </c>
      <c r="G56" s="135">
        <f t="shared" si="6"/>
        <v>1165</v>
      </c>
      <c r="H56" s="139">
        <f t="shared" si="22"/>
        <v>0.000326873123285319</v>
      </c>
      <c r="I56" s="138"/>
      <c r="J56" s="136"/>
      <c r="K56" s="137">
        <v>392</v>
      </c>
      <c r="L56" s="136">
        <v>408</v>
      </c>
      <c r="M56" s="135">
        <f t="shared" si="23"/>
        <v>800</v>
      </c>
      <c r="N56" s="141">
        <f t="shared" si="24"/>
        <v>0.45625000000000004</v>
      </c>
      <c r="O56" s="140"/>
      <c r="P56" s="136"/>
      <c r="Q56" s="137">
        <v>4401</v>
      </c>
      <c r="R56" s="136">
        <v>4861</v>
      </c>
      <c r="S56" s="135">
        <f t="shared" si="25"/>
        <v>9262</v>
      </c>
      <c r="T56" s="139">
        <f t="shared" si="26"/>
        <v>0.00030328388799597</v>
      </c>
      <c r="U56" s="138"/>
      <c r="V56" s="136"/>
      <c r="W56" s="137">
        <v>3943</v>
      </c>
      <c r="X56" s="136">
        <v>3868</v>
      </c>
      <c r="Y56" s="135">
        <f t="shared" si="27"/>
        <v>7811</v>
      </c>
      <c r="Z56" s="134">
        <f t="shared" si="28"/>
        <v>0.1857636666239919</v>
      </c>
    </row>
    <row r="57" spans="1:26" ht="21" customHeight="1">
      <c r="A57" s="142" t="s">
        <v>447</v>
      </c>
      <c r="B57" s="369" t="s">
        <v>448</v>
      </c>
      <c r="C57" s="140">
        <v>462</v>
      </c>
      <c r="D57" s="136">
        <v>494</v>
      </c>
      <c r="E57" s="137">
        <v>36</v>
      </c>
      <c r="F57" s="136">
        <v>107</v>
      </c>
      <c r="G57" s="135">
        <f t="shared" si="6"/>
        <v>1099</v>
      </c>
      <c r="H57" s="139">
        <f t="shared" si="22"/>
        <v>0.000308354989262288</v>
      </c>
      <c r="I57" s="138">
        <v>395</v>
      </c>
      <c r="J57" s="136">
        <v>454</v>
      </c>
      <c r="K57" s="137">
        <v>82</v>
      </c>
      <c r="L57" s="136">
        <v>84</v>
      </c>
      <c r="M57" s="135">
        <f t="shared" si="23"/>
        <v>1015</v>
      </c>
      <c r="N57" s="141">
        <f t="shared" si="24"/>
        <v>0.08275862068965512</v>
      </c>
      <c r="O57" s="140">
        <v>3474</v>
      </c>
      <c r="P57" s="136">
        <v>4175</v>
      </c>
      <c r="Q57" s="137">
        <v>330</v>
      </c>
      <c r="R57" s="136">
        <v>418</v>
      </c>
      <c r="S57" s="135">
        <f t="shared" si="25"/>
        <v>8397</v>
      </c>
      <c r="T57" s="139">
        <f t="shared" si="26"/>
        <v>0.00027495949120083784</v>
      </c>
      <c r="U57" s="138">
        <v>3391</v>
      </c>
      <c r="V57" s="136">
        <v>3970</v>
      </c>
      <c r="W57" s="137">
        <v>1080</v>
      </c>
      <c r="X57" s="136">
        <v>1064</v>
      </c>
      <c r="Y57" s="135">
        <f t="shared" si="27"/>
        <v>9505</v>
      </c>
      <c r="Z57" s="134">
        <f t="shared" si="28"/>
        <v>-0.11657022619673851</v>
      </c>
    </row>
    <row r="58" spans="1:26" ht="21" customHeight="1">
      <c r="A58" s="142" t="s">
        <v>449</v>
      </c>
      <c r="B58" s="369" t="s">
        <v>450</v>
      </c>
      <c r="C58" s="140">
        <v>0</v>
      </c>
      <c r="D58" s="136">
        <v>0</v>
      </c>
      <c r="E58" s="137">
        <v>405</v>
      </c>
      <c r="F58" s="136">
        <v>490</v>
      </c>
      <c r="G58" s="135">
        <f t="shared" si="6"/>
        <v>895</v>
      </c>
      <c r="H58" s="139">
        <f t="shared" si="22"/>
        <v>0.0002511171204638288</v>
      </c>
      <c r="I58" s="138"/>
      <c r="J58" s="136"/>
      <c r="K58" s="137">
        <v>368</v>
      </c>
      <c r="L58" s="136">
        <v>392</v>
      </c>
      <c r="M58" s="135">
        <f t="shared" si="23"/>
        <v>760</v>
      </c>
      <c r="N58" s="141">
        <f t="shared" si="24"/>
        <v>0.17763157894736836</v>
      </c>
      <c r="O58" s="140"/>
      <c r="P58" s="136"/>
      <c r="Q58" s="137">
        <v>3514</v>
      </c>
      <c r="R58" s="136">
        <v>3801</v>
      </c>
      <c r="S58" s="135">
        <f t="shared" si="25"/>
        <v>7315</v>
      </c>
      <c r="T58" s="139">
        <f t="shared" si="26"/>
        <v>0.00023952943648137775</v>
      </c>
      <c r="U58" s="138"/>
      <c r="V58" s="136"/>
      <c r="W58" s="137">
        <v>2965</v>
      </c>
      <c r="X58" s="136">
        <v>2975</v>
      </c>
      <c r="Y58" s="135">
        <f t="shared" si="27"/>
        <v>5940</v>
      </c>
      <c r="Z58" s="134">
        <f t="shared" si="28"/>
        <v>0.2314814814814814</v>
      </c>
    </row>
    <row r="59" spans="1:26" ht="21" customHeight="1">
      <c r="A59" s="142" t="s">
        <v>451</v>
      </c>
      <c r="B59" s="369" t="s">
        <v>452</v>
      </c>
      <c r="C59" s="140">
        <v>0</v>
      </c>
      <c r="D59" s="136">
        <v>0</v>
      </c>
      <c r="E59" s="137">
        <v>416</v>
      </c>
      <c r="F59" s="136">
        <v>477</v>
      </c>
      <c r="G59" s="135">
        <f t="shared" si="6"/>
        <v>893</v>
      </c>
      <c r="H59" s="139">
        <f t="shared" si="22"/>
        <v>0.00025055596488737325</v>
      </c>
      <c r="I59" s="138"/>
      <c r="J59" s="136"/>
      <c r="K59" s="137">
        <v>415</v>
      </c>
      <c r="L59" s="136">
        <v>481</v>
      </c>
      <c r="M59" s="135">
        <f t="shared" si="23"/>
        <v>896</v>
      </c>
      <c r="N59" s="141">
        <f t="shared" si="24"/>
        <v>-0.0033482142857143016</v>
      </c>
      <c r="O59" s="140"/>
      <c r="P59" s="136"/>
      <c r="Q59" s="137">
        <v>3785</v>
      </c>
      <c r="R59" s="136">
        <v>3921</v>
      </c>
      <c r="S59" s="135">
        <f t="shared" si="25"/>
        <v>7706</v>
      </c>
      <c r="T59" s="139">
        <f t="shared" si="26"/>
        <v>0.0002523327187321253</v>
      </c>
      <c r="U59" s="138"/>
      <c r="V59" s="136"/>
      <c r="W59" s="137">
        <v>3680</v>
      </c>
      <c r="X59" s="136">
        <v>3851</v>
      </c>
      <c r="Y59" s="135">
        <f t="shared" si="27"/>
        <v>7531</v>
      </c>
      <c r="Z59" s="134">
        <f t="shared" si="28"/>
        <v>0.02323728588500873</v>
      </c>
    </row>
    <row r="60" spans="1:26" ht="21" customHeight="1">
      <c r="A60" s="142" t="s">
        <v>453</v>
      </c>
      <c r="B60" s="369" t="s">
        <v>453</v>
      </c>
      <c r="C60" s="140">
        <v>0</v>
      </c>
      <c r="D60" s="136">
        <v>0</v>
      </c>
      <c r="E60" s="137">
        <v>398</v>
      </c>
      <c r="F60" s="136">
        <v>466</v>
      </c>
      <c r="G60" s="135">
        <f t="shared" si="6"/>
        <v>864</v>
      </c>
      <c r="H60" s="139">
        <f t="shared" si="22"/>
        <v>0.00024241920902876875</v>
      </c>
      <c r="I60" s="138"/>
      <c r="J60" s="136"/>
      <c r="K60" s="137">
        <v>315</v>
      </c>
      <c r="L60" s="136">
        <v>318</v>
      </c>
      <c r="M60" s="135">
        <f t="shared" si="23"/>
        <v>633</v>
      </c>
      <c r="N60" s="141">
        <f t="shared" si="24"/>
        <v>0.36492890995260674</v>
      </c>
      <c r="O60" s="140"/>
      <c r="P60" s="136"/>
      <c r="Q60" s="137">
        <v>3683</v>
      </c>
      <c r="R60" s="136">
        <v>3467</v>
      </c>
      <c r="S60" s="135">
        <f t="shared" si="25"/>
        <v>7150</v>
      </c>
      <c r="T60" s="139">
        <f t="shared" si="26"/>
        <v>0.00023412651686149704</v>
      </c>
      <c r="U60" s="138"/>
      <c r="V60" s="136"/>
      <c r="W60" s="137">
        <v>2546</v>
      </c>
      <c r="X60" s="136">
        <v>2406</v>
      </c>
      <c r="Y60" s="135">
        <f t="shared" si="27"/>
        <v>4952</v>
      </c>
      <c r="Z60" s="134">
        <f t="shared" si="28"/>
        <v>0.4438610662358642</v>
      </c>
    </row>
    <row r="61" spans="1:26" ht="21" customHeight="1">
      <c r="A61" s="142" t="s">
        <v>454</v>
      </c>
      <c r="B61" s="369" t="s">
        <v>454</v>
      </c>
      <c r="C61" s="140">
        <v>0</v>
      </c>
      <c r="D61" s="136">
        <v>0</v>
      </c>
      <c r="E61" s="137">
        <v>441</v>
      </c>
      <c r="F61" s="136">
        <v>409</v>
      </c>
      <c r="G61" s="135">
        <f t="shared" si="6"/>
        <v>850</v>
      </c>
      <c r="H61" s="139">
        <f t="shared" si="22"/>
        <v>0.00023849111999358038</v>
      </c>
      <c r="I61" s="138"/>
      <c r="J61" s="136"/>
      <c r="K61" s="137">
        <v>488</v>
      </c>
      <c r="L61" s="136">
        <v>465</v>
      </c>
      <c r="M61" s="135">
        <f t="shared" si="23"/>
        <v>953</v>
      </c>
      <c r="N61" s="141">
        <f t="shared" si="24"/>
        <v>-0.10807974816369359</v>
      </c>
      <c r="O61" s="140"/>
      <c r="P61" s="136"/>
      <c r="Q61" s="137">
        <v>4078</v>
      </c>
      <c r="R61" s="136">
        <v>3641</v>
      </c>
      <c r="S61" s="135">
        <f t="shared" si="25"/>
        <v>7719</v>
      </c>
      <c r="T61" s="139">
        <f t="shared" si="26"/>
        <v>0.00025275840330823713</v>
      </c>
      <c r="U61" s="138"/>
      <c r="V61" s="136"/>
      <c r="W61" s="137">
        <v>4776</v>
      </c>
      <c r="X61" s="136">
        <v>4103</v>
      </c>
      <c r="Y61" s="135">
        <f t="shared" si="27"/>
        <v>8879</v>
      </c>
      <c r="Z61" s="134">
        <f t="shared" si="28"/>
        <v>-0.1306453429440252</v>
      </c>
    </row>
    <row r="62" spans="1:26" ht="21" customHeight="1" thickBot="1">
      <c r="A62" s="133" t="s">
        <v>56</v>
      </c>
      <c r="B62" s="370" t="s">
        <v>56</v>
      </c>
      <c r="C62" s="131">
        <v>1852</v>
      </c>
      <c r="D62" s="127">
        <v>2045</v>
      </c>
      <c r="E62" s="128">
        <v>6550</v>
      </c>
      <c r="F62" s="127">
        <v>6314</v>
      </c>
      <c r="G62" s="126">
        <f t="shared" si="6"/>
        <v>16761</v>
      </c>
      <c r="H62" s="130">
        <f t="shared" si="22"/>
        <v>0.004702764308485177</v>
      </c>
      <c r="I62" s="129">
        <v>3236</v>
      </c>
      <c r="J62" s="127">
        <v>3349</v>
      </c>
      <c r="K62" s="128">
        <v>6214</v>
      </c>
      <c r="L62" s="127">
        <v>6141</v>
      </c>
      <c r="M62" s="126">
        <f t="shared" si="23"/>
        <v>18940</v>
      </c>
      <c r="N62" s="132">
        <f t="shared" si="24"/>
        <v>-0.11504751847940864</v>
      </c>
      <c r="O62" s="131">
        <v>20067</v>
      </c>
      <c r="P62" s="127">
        <v>20509</v>
      </c>
      <c r="Q62" s="128">
        <v>63853</v>
      </c>
      <c r="R62" s="127">
        <v>62121</v>
      </c>
      <c r="S62" s="126">
        <f t="shared" si="25"/>
        <v>166550</v>
      </c>
      <c r="T62" s="130">
        <f t="shared" si="26"/>
        <v>0.005453674319340187</v>
      </c>
      <c r="U62" s="129">
        <v>31992</v>
      </c>
      <c r="V62" s="127">
        <v>31349</v>
      </c>
      <c r="W62" s="128">
        <v>54590</v>
      </c>
      <c r="X62" s="127">
        <v>53542</v>
      </c>
      <c r="Y62" s="126">
        <f t="shared" si="27"/>
        <v>171473</v>
      </c>
      <c r="Z62" s="125">
        <f t="shared" si="28"/>
        <v>-0.028710059309628888</v>
      </c>
    </row>
    <row r="63" spans="1:2" ht="15" thickTop="1">
      <c r="A63" s="124" t="s">
        <v>43</v>
      </c>
      <c r="B63" s="124"/>
    </row>
    <row r="64" spans="1:2" ht="15">
      <c r="A64" s="124" t="s">
        <v>147</v>
      </c>
      <c r="B64" s="124"/>
    </row>
    <row r="65" spans="1:3" ht="14.25">
      <c r="A65" s="371" t="s">
        <v>123</v>
      </c>
      <c r="B65" s="372"/>
      <c r="C65" s="372"/>
    </row>
  </sheetData>
  <sheetProtection/>
  <mergeCells count="27">
    <mergeCell ref="B5:B8"/>
    <mergeCell ref="O7:P7"/>
    <mergeCell ref="Q7:R7"/>
    <mergeCell ref="S7:S8"/>
    <mergeCell ref="U7:V7"/>
    <mergeCell ref="W7:X7"/>
    <mergeCell ref="M7:M8"/>
    <mergeCell ref="Y7:Y8"/>
    <mergeCell ref="O6:S6"/>
    <mergeCell ref="T6:T8"/>
    <mergeCell ref="U6:Y6"/>
    <mergeCell ref="Z6:Z8"/>
    <mergeCell ref="C7:D7"/>
    <mergeCell ref="E7:F7"/>
    <mergeCell ref="G7:G8"/>
    <mergeCell ref="I7:J7"/>
    <mergeCell ref="K7:L7"/>
    <mergeCell ref="Y1:Z1"/>
    <mergeCell ref="A3:Z3"/>
    <mergeCell ref="A4:Z4"/>
    <mergeCell ref="A5:A8"/>
    <mergeCell ref="C5:N5"/>
    <mergeCell ref="O5:Z5"/>
    <mergeCell ref="C6:G6"/>
    <mergeCell ref="H6:H8"/>
    <mergeCell ref="I6:M6"/>
    <mergeCell ref="N6:N8"/>
  </mergeCells>
  <conditionalFormatting sqref="Z63:Z65536 N63:N65536 Z3 N3 N5:N8 Z5:Z8">
    <cfRule type="cellIs" priority="3" dxfId="93" operator="lessThan" stopIfTrue="1">
      <formula>0</formula>
    </cfRule>
  </conditionalFormatting>
  <conditionalFormatting sqref="N9:N62 Z9:Z62">
    <cfRule type="cellIs" priority="4" dxfId="93" operator="lessThan" stopIfTrue="1">
      <formula>0</formula>
    </cfRule>
    <cfRule type="cellIs" priority="5" dxfId="95" operator="greaterThanOrEqual" stopIfTrue="1">
      <formula>0</formula>
    </cfRule>
  </conditionalFormatting>
  <conditionalFormatting sqref="H6:H8">
    <cfRule type="cellIs" priority="2" dxfId="93" operator="lessThan" stopIfTrue="1">
      <formula>0</formula>
    </cfRule>
  </conditionalFormatting>
  <conditionalFormatting sqref="T6:T8">
    <cfRule type="cellIs" priority="1" dxfId="93" operator="lessThan" stopIfTrue="1">
      <formula>0</formula>
    </cfRule>
  </conditionalFormatting>
  <hyperlinks>
    <hyperlink ref="Y1:Z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0"/>
  </sheetPr>
  <dimension ref="A1:Z64"/>
  <sheetViews>
    <sheetView showGridLines="0" zoomScale="80" zoomScaleNormal="80" zoomScalePageLayoutView="0" workbookViewId="0" topLeftCell="F1">
      <selection activeCell="U10" sqref="U10:X61"/>
    </sheetView>
  </sheetViews>
  <sheetFormatPr defaultColWidth="8.00390625" defaultRowHeight="15"/>
  <cols>
    <col min="1" max="1" width="28.28125" style="123" customWidth="1"/>
    <col min="2" max="2" width="38.57421875" style="123" customWidth="1"/>
    <col min="3" max="3" width="9.7109375" style="123" customWidth="1"/>
    <col min="4" max="4" width="10.28125" style="123" customWidth="1"/>
    <col min="5" max="5" width="8.7109375" style="123" bestFit="1" customWidth="1"/>
    <col min="6" max="6" width="10.7109375" style="123" bestFit="1" customWidth="1"/>
    <col min="7" max="7" width="10.00390625" style="123" customWidth="1"/>
    <col min="8" max="8" width="10.7109375" style="123" customWidth="1"/>
    <col min="9" max="9" width="9.28125" style="123" customWidth="1"/>
    <col min="10" max="10" width="11.7109375" style="123" bestFit="1" customWidth="1"/>
    <col min="11" max="11" width="9.00390625" style="123" bestFit="1" customWidth="1"/>
    <col min="12" max="12" width="10.7109375" style="123" bestFit="1" customWidth="1"/>
    <col min="13" max="13" width="9.8515625" style="123" customWidth="1"/>
    <col min="14" max="14" width="10.00390625" style="123" customWidth="1"/>
    <col min="15" max="15" width="10.28125" style="123" customWidth="1"/>
    <col min="16" max="16" width="12.28125" style="123" bestFit="1" customWidth="1"/>
    <col min="17" max="17" width="9.28125" style="123" customWidth="1"/>
    <col min="18" max="18" width="10.7109375" style="123" bestFit="1" customWidth="1"/>
    <col min="19" max="19" width="11.8515625" style="123" customWidth="1"/>
    <col min="20" max="20" width="10.140625" style="123" customWidth="1"/>
    <col min="21" max="21" width="10.28125" style="123" customWidth="1"/>
    <col min="22" max="22" width="11.7109375" style="123" bestFit="1" customWidth="1"/>
    <col min="23" max="24" width="10.28125" style="123" customWidth="1"/>
    <col min="25" max="25" width="10.7109375" style="123" customWidth="1"/>
    <col min="26" max="26" width="9.8515625" style="123" bestFit="1" customWidth="1"/>
    <col min="27" max="16384" width="8.00390625" style="123" customWidth="1"/>
  </cols>
  <sheetData>
    <row r="1" spans="1:2" ht="18.75" thickBot="1">
      <c r="A1" s="482" t="s">
        <v>28</v>
      </c>
      <c r="B1" s="483"/>
    </row>
    <row r="2" ht="5.25" customHeight="1" thickBot="1"/>
    <row r="3" spans="1:26" ht="24" customHeight="1" thickTop="1">
      <c r="A3" s="583" t="s">
        <v>124</v>
      </c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4"/>
      <c r="N3" s="584"/>
      <c r="O3" s="584"/>
      <c r="P3" s="584"/>
      <c r="Q3" s="584"/>
      <c r="R3" s="584"/>
      <c r="S3" s="584"/>
      <c r="T3" s="584"/>
      <c r="U3" s="584"/>
      <c r="V3" s="584"/>
      <c r="W3" s="584"/>
      <c r="X3" s="584"/>
      <c r="Y3" s="584"/>
      <c r="Z3" s="585"/>
    </row>
    <row r="4" spans="1:26" ht="21" customHeight="1" thickBot="1">
      <c r="A4" s="597" t="s">
        <v>45</v>
      </c>
      <c r="B4" s="598"/>
      <c r="C4" s="598"/>
      <c r="D4" s="598"/>
      <c r="E4" s="598"/>
      <c r="F4" s="598"/>
      <c r="G4" s="598"/>
      <c r="H4" s="598"/>
      <c r="I4" s="598"/>
      <c r="J4" s="598"/>
      <c r="K4" s="598"/>
      <c r="L4" s="598"/>
      <c r="M4" s="598"/>
      <c r="N4" s="598"/>
      <c r="O4" s="598"/>
      <c r="P4" s="598"/>
      <c r="Q4" s="598"/>
      <c r="R4" s="598"/>
      <c r="S4" s="598"/>
      <c r="T4" s="598"/>
      <c r="U4" s="598"/>
      <c r="V4" s="598"/>
      <c r="W4" s="598"/>
      <c r="X4" s="598"/>
      <c r="Y4" s="598"/>
      <c r="Z4" s="599"/>
    </row>
    <row r="5" spans="1:26" s="169" customFormat="1" ht="19.5" customHeight="1" thickBot="1" thickTop="1">
      <c r="A5" s="666" t="s">
        <v>121</v>
      </c>
      <c r="B5" s="676" t="s">
        <v>122</v>
      </c>
      <c r="C5" s="679" t="s">
        <v>36</v>
      </c>
      <c r="D5" s="680"/>
      <c r="E5" s="680"/>
      <c r="F5" s="680"/>
      <c r="G5" s="680"/>
      <c r="H5" s="680"/>
      <c r="I5" s="680"/>
      <c r="J5" s="680"/>
      <c r="K5" s="680"/>
      <c r="L5" s="680"/>
      <c r="M5" s="680"/>
      <c r="N5" s="681"/>
      <c r="O5" s="682" t="s">
        <v>35</v>
      </c>
      <c r="P5" s="680"/>
      <c r="Q5" s="680"/>
      <c r="R5" s="680"/>
      <c r="S5" s="680"/>
      <c r="T5" s="680"/>
      <c r="U5" s="680"/>
      <c r="V5" s="680"/>
      <c r="W5" s="680"/>
      <c r="X5" s="680"/>
      <c r="Y5" s="680"/>
      <c r="Z5" s="681"/>
    </row>
    <row r="6" spans="1:26" s="168" customFormat="1" ht="26.25" customHeight="1" thickBot="1">
      <c r="A6" s="667"/>
      <c r="B6" s="677"/>
      <c r="C6" s="672" t="s">
        <v>154</v>
      </c>
      <c r="D6" s="673"/>
      <c r="E6" s="673"/>
      <c r="F6" s="673"/>
      <c r="G6" s="674"/>
      <c r="H6" s="683" t="s">
        <v>34</v>
      </c>
      <c r="I6" s="672" t="s">
        <v>155</v>
      </c>
      <c r="J6" s="673"/>
      <c r="K6" s="673"/>
      <c r="L6" s="673"/>
      <c r="M6" s="674"/>
      <c r="N6" s="683" t="s">
        <v>33</v>
      </c>
      <c r="O6" s="675" t="s">
        <v>156</v>
      </c>
      <c r="P6" s="673"/>
      <c r="Q6" s="673"/>
      <c r="R6" s="673"/>
      <c r="S6" s="674"/>
      <c r="T6" s="683" t="s">
        <v>34</v>
      </c>
      <c r="U6" s="675" t="s">
        <v>157</v>
      </c>
      <c r="V6" s="673"/>
      <c r="W6" s="673"/>
      <c r="X6" s="673"/>
      <c r="Y6" s="674"/>
      <c r="Z6" s="683" t="s">
        <v>33</v>
      </c>
    </row>
    <row r="7" spans="1:26" s="163" customFormat="1" ht="26.25" customHeight="1">
      <c r="A7" s="668"/>
      <c r="B7" s="677"/>
      <c r="C7" s="580" t="s">
        <v>22</v>
      </c>
      <c r="D7" s="596"/>
      <c r="E7" s="575" t="s">
        <v>21</v>
      </c>
      <c r="F7" s="596"/>
      <c r="G7" s="577" t="s">
        <v>17</v>
      </c>
      <c r="H7" s="591"/>
      <c r="I7" s="686" t="s">
        <v>22</v>
      </c>
      <c r="J7" s="596"/>
      <c r="K7" s="575" t="s">
        <v>21</v>
      </c>
      <c r="L7" s="596"/>
      <c r="M7" s="577" t="s">
        <v>17</v>
      </c>
      <c r="N7" s="591"/>
      <c r="O7" s="686" t="s">
        <v>22</v>
      </c>
      <c r="P7" s="596"/>
      <c r="Q7" s="575" t="s">
        <v>21</v>
      </c>
      <c r="R7" s="596"/>
      <c r="S7" s="577" t="s">
        <v>17</v>
      </c>
      <c r="T7" s="591"/>
      <c r="U7" s="686" t="s">
        <v>22</v>
      </c>
      <c r="V7" s="596"/>
      <c r="W7" s="575" t="s">
        <v>21</v>
      </c>
      <c r="X7" s="596"/>
      <c r="Y7" s="577" t="s">
        <v>17</v>
      </c>
      <c r="Z7" s="591"/>
    </row>
    <row r="8" spans="1:26" s="163" customFormat="1" ht="19.5" customHeight="1" thickBot="1">
      <c r="A8" s="669"/>
      <c r="B8" s="678"/>
      <c r="C8" s="166" t="s">
        <v>31</v>
      </c>
      <c r="D8" s="164" t="s">
        <v>30</v>
      </c>
      <c r="E8" s="165" t="s">
        <v>31</v>
      </c>
      <c r="F8" s="373" t="s">
        <v>30</v>
      </c>
      <c r="G8" s="685"/>
      <c r="H8" s="684"/>
      <c r="I8" s="166" t="s">
        <v>31</v>
      </c>
      <c r="J8" s="164" t="s">
        <v>30</v>
      </c>
      <c r="K8" s="165" t="s">
        <v>31</v>
      </c>
      <c r="L8" s="373" t="s">
        <v>30</v>
      </c>
      <c r="M8" s="685"/>
      <c r="N8" s="684"/>
      <c r="O8" s="166" t="s">
        <v>31</v>
      </c>
      <c r="P8" s="164" t="s">
        <v>30</v>
      </c>
      <c r="Q8" s="165" t="s">
        <v>31</v>
      </c>
      <c r="R8" s="373" t="s">
        <v>30</v>
      </c>
      <c r="S8" s="685"/>
      <c r="T8" s="684"/>
      <c r="U8" s="166" t="s">
        <v>31</v>
      </c>
      <c r="V8" s="164" t="s">
        <v>30</v>
      </c>
      <c r="W8" s="165" t="s">
        <v>31</v>
      </c>
      <c r="X8" s="373" t="s">
        <v>30</v>
      </c>
      <c r="Y8" s="685"/>
      <c r="Z8" s="684"/>
    </row>
    <row r="9" spans="1:26" s="152" customFormat="1" ht="18" customHeight="1" thickBot="1" thickTop="1">
      <c r="A9" s="162" t="s">
        <v>24</v>
      </c>
      <c r="B9" s="367"/>
      <c r="C9" s="161">
        <f>SUM(C10:C61)</f>
        <v>12734.114000000001</v>
      </c>
      <c r="D9" s="155">
        <f>SUM(D10:D61)</f>
        <v>12734.113999999994</v>
      </c>
      <c r="E9" s="156">
        <f>SUM(E10:E61)</f>
        <v>1227.3600000000008</v>
      </c>
      <c r="F9" s="155">
        <f>SUM(F10:F61)</f>
        <v>1227.36</v>
      </c>
      <c r="G9" s="154">
        <f aca="true" t="shared" si="0" ref="G9:G20">SUM(C9:F9)</f>
        <v>27922.947999999997</v>
      </c>
      <c r="H9" s="158">
        <f aca="true" t="shared" si="1" ref="H9:H61">G9/$G$9</f>
        <v>1</v>
      </c>
      <c r="I9" s="157">
        <f>SUM(I10:I61)</f>
        <v>10965.478000000006</v>
      </c>
      <c r="J9" s="155">
        <f>SUM(J10:J61)</f>
        <v>10965.477999999994</v>
      </c>
      <c r="K9" s="156">
        <f>SUM(K10:K61)</f>
        <v>1288.1589999999999</v>
      </c>
      <c r="L9" s="155">
        <f>SUM(L10:L61)</f>
        <v>1288.159</v>
      </c>
      <c r="M9" s="154">
        <f aca="true" t="shared" si="2" ref="M9:M20">SUM(I9:L9)</f>
        <v>24507.273999999998</v>
      </c>
      <c r="N9" s="160">
        <f aca="true" t="shared" si="3" ref="N9:N20">IF(ISERROR(G9/M9-1),"         /0",(G9/M9-1))</f>
        <v>0.1393738854839588</v>
      </c>
      <c r="O9" s="159">
        <f>SUM(O10:O61)</f>
        <v>107587.64800000004</v>
      </c>
      <c r="P9" s="155">
        <f>SUM(P10:P61)</f>
        <v>107587.64800000006</v>
      </c>
      <c r="Q9" s="156">
        <f>SUM(Q10:Q61)</f>
        <v>10231.4</v>
      </c>
      <c r="R9" s="155">
        <f>SUM(R10:R61)</f>
        <v>10231.399999999998</v>
      </c>
      <c r="S9" s="154">
        <f aca="true" t="shared" si="4" ref="S9:S20">SUM(O9:R9)</f>
        <v>235638.09600000008</v>
      </c>
      <c r="T9" s="158">
        <f aca="true" t="shared" si="5" ref="T9:T61">S9/$S$9</f>
        <v>1</v>
      </c>
      <c r="U9" s="157">
        <f>SUM(U10:U61)</f>
        <v>96617.064</v>
      </c>
      <c r="V9" s="155">
        <f>SUM(V10:V61)</f>
        <v>96617.064</v>
      </c>
      <c r="W9" s="156">
        <f>SUM(W10:W61)</f>
        <v>11946.207999999997</v>
      </c>
      <c r="X9" s="155">
        <f>SUM(X10:X61)</f>
        <v>11946.207999999999</v>
      </c>
      <c r="Y9" s="154">
        <f aca="true" t="shared" si="6" ref="Y9:Y20">SUM(U9:X9)</f>
        <v>217126.544</v>
      </c>
      <c r="Z9" s="153">
        <f>IF(ISERROR(S9/Y9-1),"         /0",(S9/Y9-1))</f>
        <v>0.08525697346336458</v>
      </c>
    </row>
    <row r="10" spans="1:26" ht="18.75" customHeight="1" thickTop="1">
      <c r="A10" s="151" t="s">
        <v>359</v>
      </c>
      <c r="B10" s="368" t="s">
        <v>360</v>
      </c>
      <c r="C10" s="149">
        <v>5736.994000000003</v>
      </c>
      <c r="D10" s="145">
        <v>5011.367</v>
      </c>
      <c r="E10" s="146">
        <v>302.5539999999999</v>
      </c>
      <c r="F10" s="145">
        <v>125.89799999999997</v>
      </c>
      <c r="G10" s="144">
        <f t="shared" si="0"/>
        <v>11176.813000000004</v>
      </c>
      <c r="H10" s="148">
        <f t="shared" si="1"/>
        <v>0.4002733880391141</v>
      </c>
      <c r="I10" s="147">
        <v>5045.335000000001</v>
      </c>
      <c r="J10" s="145">
        <v>4182.969999999999</v>
      </c>
      <c r="K10" s="146">
        <v>259.765</v>
      </c>
      <c r="L10" s="145">
        <v>147.714</v>
      </c>
      <c r="M10" s="144">
        <f t="shared" si="2"/>
        <v>9635.784</v>
      </c>
      <c r="N10" s="150">
        <f t="shared" si="3"/>
        <v>0.15992772357703378</v>
      </c>
      <c r="O10" s="149">
        <v>50423.14700000002</v>
      </c>
      <c r="P10" s="145">
        <v>40293.732000000025</v>
      </c>
      <c r="Q10" s="146">
        <v>2475.091000000001</v>
      </c>
      <c r="R10" s="145">
        <v>962.9380000000008</v>
      </c>
      <c r="S10" s="144">
        <f t="shared" si="4"/>
        <v>94154.90800000004</v>
      </c>
      <c r="T10" s="148">
        <f t="shared" si="5"/>
        <v>0.3995742182537411</v>
      </c>
      <c r="U10" s="147">
        <v>44466.17400000003</v>
      </c>
      <c r="V10" s="145">
        <v>37547.53600000003</v>
      </c>
      <c r="W10" s="146">
        <v>2835.0289999999973</v>
      </c>
      <c r="X10" s="145">
        <v>1060.3020000000013</v>
      </c>
      <c r="Y10" s="144">
        <f t="shared" si="6"/>
        <v>85909.04100000004</v>
      </c>
      <c r="Z10" s="143">
        <f aca="true" t="shared" si="7" ref="Z10:Z20">IF(ISERROR(S10/Y10-1),"         /0",IF(S10/Y10&gt;5,"  *  ",(S10/Y10-1)))</f>
        <v>0.09598369279899188</v>
      </c>
    </row>
    <row r="11" spans="1:26" ht="18.75" customHeight="1">
      <c r="A11" s="151" t="s">
        <v>361</v>
      </c>
      <c r="B11" s="368" t="s">
        <v>362</v>
      </c>
      <c r="C11" s="149">
        <v>1225.6100000000001</v>
      </c>
      <c r="D11" s="145">
        <v>1313.1859999999997</v>
      </c>
      <c r="E11" s="146">
        <v>52.964999999999996</v>
      </c>
      <c r="F11" s="145">
        <v>12.986</v>
      </c>
      <c r="G11" s="144">
        <f t="shared" si="0"/>
        <v>2604.747</v>
      </c>
      <c r="H11" s="148">
        <f>G11/$G$9</f>
        <v>0.09328338111004612</v>
      </c>
      <c r="I11" s="147">
        <v>1152.0719999999997</v>
      </c>
      <c r="J11" s="145">
        <v>1080.412</v>
      </c>
      <c r="K11" s="146">
        <v>73.69</v>
      </c>
      <c r="L11" s="145">
        <v>37.744</v>
      </c>
      <c r="M11" s="144">
        <f t="shared" si="2"/>
        <v>2343.9179999999997</v>
      </c>
      <c r="N11" s="150">
        <f t="shared" si="3"/>
        <v>0.11127906351672712</v>
      </c>
      <c r="O11" s="149">
        <v>10625.871000000001</v>
      </c>
      <c r="P11" s="145">
        <v>12575.900000000003</v>
      </c>
      <c r="Q11" s="146">
        <v>520.5890000000002</v>
      </c>
      <c r="R11" s="145">
        <v>384.87999999999994</v>
      </c>
      <c r="S11" s="144">
        <f t="shared" si="4"/>
        <v>24107.240000000005</v>
      </c>
      <c r="T11" s="148">
        <f>S11/$S$9</f>
        <v>0.10230620773646039</v>
      </c>
      <c r="U11" s="147">
        <v>10056.54000000001</v>
      </c>
      <c r="V11" s="145">
        <v>9579.446999999998</v>
      </c>
      <c r="W11" s="146">
        <v>746.344</v>
      </c>
      <c r="X11" s="145">
        <v>951.9619999999996</v>
      </c>
      <c r="Y11" s="144">
        <f t="shared" si="6"/>
        <v>21334.29300000001</v>
      </c>
      <c r="Z11" s="143">
        <f t="shared" si="7"/>
        <v>0.12997604373390748</v>
      </c>
    </row>
    <row r="12" spans="1:26" ht="18.75" customHeight="1">
      <c r="A12" s="142" t="s">
        <v>363</v>
      </c>
      <c r="B12" s="369" t="s">
        <v>364</v>
      </c>
      <c r="C12" s="140">
        <v>1243.346</v>
      </c>
      <c r="D12" s="136">
        <v>929.2060000000001</v>
      </c>
      <c r="E12" s="137">
        <v>41.961999999999996</v>
      </c>
      <c r="F12" s="136">
        <v>16.162</v>
      </c>
      <c r="G12" s="135">
        <f t="shared" si="0"/>
        <v>2230.676</v>
      </c>
      <c r="H12" s="139">
        <f t="shared" si="1"/>
        <v>0.07988683716346856</v>
      </c>
      <c r="I12" s="138">
        <v>1005.2209999999999</v>
      </c>
      <c r="J12" s="136">
        <v>959.302</v>
      </c>
      <c r="K12" s="137">
        <v>73.49600000000001</v>
      </c>
      <c r="L12" s="136">
        <v>29.572</v>
      </c>
      <c r="M12" s="135">
        <f t="shared" si="2"/>
        <v>2067.591</v>
      </c>
      <c r="N12" s="141">
        <f t="shared" si="3"/>
        <v>0.07887681848102446</v>
      </c>
      <c r="O12" s="140">
        <v>9804.421</v>
      </c>
      <c r="P12" s="136">
        <v>7608.8830000000025</v>
      </c>
      <c r="Q12" s="137">
        <v>361.9500000000001</v>
      </c>
      <c r="R12" s="136">
        <v>137.866</v>
      </c>
      <c r="S12" s="135">
        <f t="shared" si="4"/>
        <v>17913.120000000006</v>
      </c>
      <c r="T12" s="139">
        <f t="shared" si="5"/>
        <v>0.0760196263001548</v>
      </c>
      <c r="U12" s="138">
        <v>8252.172000000006</v>
      </c>
      <c r="V12" s="136">
        <v>7488.742999999998</v>
      </c>
      <c r="W12" s="137">
        <v>471.82500000000005</v>
      </c>
      <c r="X12" s="136">
        <v>261.2780000000001</v>
      </c>
      <c r="Y12" s="135">
        <f t="shared" si="6"/>
        <v>16474.018000000004</v>
      </c>
      <c r="Z12" s="134">
        <f t="shared" si="7"/>
        <v>0.08735585939022306</v>
      </c>
    </row>
    <row r="13" spans="1:26" ht="18.75" customHeight="1">
      <c r="A13" s="142" t="s">
        <v>367</v>
      </c>
      <c r="B13" s="369" t="s">
        <v>368</v>
      </c>
      <c r="C13" s="140">
        <v>877.848</v>
      </c>
      <c r="D13" s="136">
        <v>1148.416</v>
      </c>
      <c r="E13" s="137">
        <v>10.758</v>
      </c>
      <c r="F13" s="136">
        <v>20.012999999999998</v>
      </c>
      <c r="G13" s="135">
        <f t="shared" si="0"/>
        <v>2057.035</v>
      </c>
      <c r="H13" s="139">
        <f t="shared" si="1"/>
        <v>0.07366826024243572</v>
      </c>
      <c r="I13" s="138">
        <v>505.634</v>
      </c>
      <c r="J13" s="136">
        <v>737.3729999999999</v>
      </c>
      <c r="K13" s="137">
        <v>13.879</v>
      </c>
      <c r="L13" s="136">
        <v>14.568000000000001</v>
      </c>
      <c r="M13" s="135">
        <f t="shared" si="2"/>
        <v>1271.454</v>
      </c>
      <c r="N13" s="141">
        <f t="shared" si="3"/>
        <v>0.6178603394224249</v>
      </c>
      <c r="O13" s="140">
        <v>7497.891000000002</v>
      </c>
      <c r="P13" s="136">
        <v>9735.688999999998</v>
      </c>
      <c r="Q13" s="137">
        <v>139.26800000000003</v>
      </c>
      <c r="R13" s="136">
        <v>131.25500000000002</v>
      </c>
      <c r="S13" s="135">
        <f t="shared" si="4"/>
        <v>17504.103000000003</v>
      </c>
      <c r="T13" s="139">
        <f t="shared" si="5"/>
        <v>0.07428384160768298</v>
      </c>
      <c r="U13" s="138">
        <v>5891.296</v>
      </c>
      <c r="V13" s="136">
        <v>7746.795000000001</v>
      </c>
      <c r="W13" s="137">
        <v>94.223</v>
      </c>
      <c r="X13" s="136">
        <v>133.8700000000001</v>
      </c>
      <c r="Y13" s="135">
        <f t="shared" si="6"/>
        <v>13866.184000000001</v>
      </c>
      <c r="Z13" s="134">
        <f t="shared" si="7"/>
        <v>0.2623590599980501</v>
      </c>
    </row>
    <row r="14" spans="1:26" ht="18.75" customHeight="1">
      <c r="A14" s="142" t="s">
        <v>402</v>
      </c>
      <c r="B14" s="369" t="s">
        <v>403</v>
      </c>
      <c r="C14" s="140">
        <v>991.7280000000001</v>
      </c>
      <c r="D14" s="136">
        <v>635.242</v>
      </c>
      <c r="E14" s="137">
        <v>7.689</v>
      </c>
      <c r="F14" s="136">
        <v>1.963</v>
      </c>
      <c r="G14" s="135">
        <f aca="true" t="shared" si="8" ref="G14:G19">SUM(C14:F14)</f>
        <v>1636.622</v>
      </c>
      <c r="H14" s="139">
        <f aca="true" t="shared" si="9" ref="H14:H19">G14/$G$9</f>
        <v>0.05861207777918006</v>
      </c>
      <c r="I14" s="138">
        <v>535.6460000000001</v>
      </c>
      <c r="J14" s="136">
        <v>392.79699999999997</v>
      </c>
      <c r="K14" s="137">
        <v>1.8190000000000002</v>
      </c>
      <c r="L14" s="136">
        <v>11.82</v>
      </c>
      <c r="M14" s="135">
        <f aca="true" t="shared" si="10" ref="M14:M19">SUM(I14:L14)</f>
        <v>942.082</v>
      </c>
      <c r="N14" s="141">
        <f aca="true" t="shared" si="11" ref="N14:N19">IF(ISERROR(G14/M14-1),"         /0",(G14/M14-1))</f>
        <v>0.7372394335100343</v>
      </c>
      <c r="O14" s="140">
        <v>6635.9770000000035</v>
      </c>
      <c r="P14" s="136">
        <v>4756.452999999998</v>
      </c>
      <c r="Q14" s="137">
        <v>52.184</v>
      </c>
      <c r="R14" s="136">
        <v>25.352999999999994</v>
      </c>
      <c r="S14" s="135">
        <f aca="true" t="shared" si="12" ref="S14:S19">SUM(O14:R14)</f>
        <v>11469.966999999999</v>
      </c>
      <c r="T14" s="139">
        <f aca="true" t="shared" si="13" ref="T14:T19">S14/$S$9</f>
        <v>0.04867619962435953</v>
      </c>
      <c r="U14" s="138">
        <v>5429.053999999997</v>
      </c>
      <c r="V14" s="136">
        <v>4143.947000000002</v>
      </c>
      <c r="W14" s="137">
        <v>12.789000000000003</v>
      </c>
      <c r="X14" s="136">
        <v>40.694</v>
      </c>
      <c r="Y14" s="135">
        <f aca="true" t="shared" si="14" ref="Y14:Y19">SUM(U14:X14)</f>
        <v>9626.484</v>
      </c>
      <c r="Z14" s="134">
        <f t="shared" si="7"/>
        <v>0.19150117529930943</v>
      </c>
    </row>
    <row r="15" spans="1:26" ht="18.75" customHeight="1">
      <c r="A15" s="142" t="s">
        <v>371</v>
      </c>
      <c r="B15" s="369" t="s">
        <v>372</v>
      </c>
      <c r="C15" s="140">
        <v>197.267</v>
      </c>
      <c r="D15" s="136">
        <v>771.6670000000001</v>
      </c>
      <c r="E15" s="137">
        <v>29.505000000000003</v>
      </c>
      <c r="F15" s="136">
        <v>221.74900000000002</v>
      </c>
      <c r="G15" s="135">
        <f t="shared" si="8"/>
        <v>1220.188</v>
      </c>
      <c r="H15" s="139">
        <f t="shared" si="9"/>
        <v>0.04369839459644448</v>
      </c>
      <c r="I15" s="138">
        <v>210.955</v>
      </c>
      <c r="J15" s="136">
        <v>714.255</v>
      </c>
      <c r="K15" s="137">
        <v>44.666000000000004</v>
      </c>
      <c r="L15" s="136">
        <v>139.64299999999997</v>
      </c>
      <c r="M15" s="135">
        <f t="shared" si="10"/>
        <v>1109.519</v>
      </c>
      <c r="N15" s="141">
        <f t="shared" si="11"/>
        <v>0.09974502464581514</v>
      </c>
      <c r="O15" s="140">
        <v>1851.3680000000006</v>
      </c>
      <c r="P15" s="136">
        <v>7403.961999999998</v>
      </c>
      <c r="Q15" s="137">
        <v>237.28600000000006</v>
      </c>
      <c r="R15" s="136">
        <v>1950.2979999999998</v>
      </c>
      <c r="S15" s="135">
        <f t="shared" si="12"/>
        <v>11442.913999999997</v>
      </c>
      <c r="T15" s="139">
        <f t="shared" si="13"/>
        <v>0.04856139221223377</v>
      </c>
      <c r="U15" s="138">
        <v>2022.0579999999993</v>
      </c>
      <c r="V15" s="136">
        <v>6448.497000000002</v>
      </c>
      <c r="W15" s="137">
        <v>605.95</v>
      </c>
      <c r="X15" s="136">
        <v>1737.1239999999996</v>
      </c>
      <c r="Y15" s="135">
        <f t="shared" si="14"/>
        <v>10813.629000000003</v>
      </c>
      <c r="Z15" s="134">
        <f t="shared" si="7"/>
        <v>0.05819369242277439</v>
      </c>
    </row>
    <row r="16" spans="1:26" ht="18.75" customHeight="1">
      <c r="A16" s="142" t="s">
        <v>365</v>
      </c>
      <c r="B16" s="369" t="s">
        <v>366</v>
      </c>
      <c r="C16" s="140">
        <v>362.311</v>
      </c>
      <c r="D16" s="136">
        <v>501.7459999999999</v>
      </c>
      <c r="E16" s="137">
        <v>2.609</v>
      </c>
      <c r="F16" s="136">
        <v>6.063000000000001</v>
      </c>
      <c r="G16" s="135">
        <f t="shared" si="8"/>
        <v>872.7289999999999</v>
      </c>
      <c r="H16" s="139">
        <f t="shared" si="9"/>
        <v>0.03125490188213652</v>
      </c>
      <c r="I16" s="138">
        <v>472.60699999999997</v>
      </c>
      <c r="J16" s="136">
        <v>544.908</v>
      </c>
      <c r="K16" s="137">
        <v>1.5099999999999998</v>
      </c>
      <c r="L16" s="136">
        <v>2.799</v>
      </c>
      <c r="M16" s="135">
        <f t="shared" si="10"/>
        <v>1021.824</v>
      </c>
      <c r="N16" s="141">
        <f t="shared" si="11"/>
        <v>-0.1459106460603783</v>
      </c>
      <c r="O16" s="140">
        <v>2981.0529999999985</v>
      </c>
      <c r="P16" s="136">
        <v>4305.806</v>
      </c>
      <c r="Q16" s="137">
        <v>18.678999999999995</v>
      </c>
      <c r="R16" s="136">
        <v>28.313000000000006</v>
      </c>
      <c r="S16" s="135">
        <f t="shared" si="12"/>
        <v>7333.850999999999</v>
      </c>
      <c r="T16" s="139">
        <f t="shared" si="13"/>
        <v>0.031123367250429645</v>
      </c>
      <c r="U16" s="138">
        <v>3673.2790000000005</v>
      </c>
      <c r="V16" s="136">
        <v>4081.2860000000014</v>
      </c>
      <c r="W16" s="137">
        <v>13.247</v>
      </c>
      <c r="X16" s="136">
        <v>19.790999999999997</v>
      </c>
      <c r="Y16" s="135">
        <f t="shared" si="14"/>
        <v>7787.603000000003</v>
      </c>
      <c r="Z16" s="134">
        <f>IF(ISERROR(S16/Y16-1),"         /0",IF(S16/Y16&gt;5,"  *  ",(S16/Y16-1)))</f>
        <v>-0.058265938826106534</v>
      </c>
    </row>
    <row r="17" spans="1:26" ht="18.75" customHeight="1">
      <c r="A17" s="142" t="s">
        <v>435</v>
      </c>
      <c r="B17" s="369" t="s">
        <v>435</v>
      </c>
      <c r="C17" s="140">
        <v>79.58300000000001</v>
      </c>
      <c r="D17" s="136">
        <v>217.46</v>
      </c>
      <c r="E17" s="137">
        <v>64.012</v>
      </c>
      <c r="F17" s="136">
        <v>132.539</v>
      </c>
      <c r="G17" s="135">
        <f t="shared" si="8"/>
        <v>493.594</v>
      </c>
      <c r="H17" s="139">
        <f t="shared" si="9"/>
        <v>0.01767700172632202</v>
      </c>
      <c r="I17" s="138">
        <v>40.540000000000006</v>
      </c>
      <c r="J17" s="136">
        <v>45.781</v>
      </c>
      <c r="K17" s="137">
        <v>66.43300000000002</v>
      </c>
      <c r="L17" s="136">
        <v>124.141</v>
      </c>
      <c r="M17" s="135">
        <f t="shared" si="10"/>
        <v>276.89500000000004</v>
      </c>
      <c r="N17" s="141">
        <f t="shared" si="11"/>
        <v>0.7826035139673881</v>
      </c>
      <c r="O17" s="140">
        <v>643.985</v>
      </c>
      <c r="P17" s="136">
        <v>1728.604000000001</v>
      </c>
      <c r="Q17" s="137">
        <v>385.07400000000007</v>
      </c>
      <c r="R17" s="136">
        <v>725.9699999999989</v>
      </c>
      <c r="S17" s="135">
        <f t="shared" si="12"/>
        <v>3483.633</v>
      </c>
      <c r="T17" s="139">
        <f t="shared" si="13"/>
        <v>0.014783827654081871</v>
      </c>
      <c r="U17" s="138">
        <v>311.65</v>
      </c>
      <c r="V17" s="136">
        <v>594.7890000000001</v>
      </c>
      <c r="W17" s="137">
        <v>520.8989999999992</v>
      </c>
      <c r="X17" s="136">
        <v>864.7439999999993</v>
      </c>
      <c r="Y17" s="135">
        <f t="shared" si="14"/>
        <v>2292.0819999999985</v>
      </c>
      <c r="Z17" s="134">
        <f>IF(ISERROR(S17/Y17-1),"         /0",IF(S17/Y17&gt;5,"  *  ",(S17/Y17-1)))</f>
        <v>0.5198553105866204</v>
      </c>
    </row>
    <row r="18" spans="1:26" ht="18.75" customHeight="1">
      <c r="A18" s="142" t="s">
        <v>442</v>
      </c>
      <c r="B18" s="369" t="s">
        <v>442</v>
      </c>
      <c r="C18" s="140">
        <v>240.78700000000003</v>
      </c>
      <c r="D18" s="136">
        <v>61.94799999999999</v>
      </c>
      <c r="E18" s="137">
        <v>123.81700000000001</v>
      </c>
      <c r="F18" s="136">
        <v>14.443000000000001</v>
      </c>
      <c r="G18" s="135">
        <f t="shared" si="8"/>
        <v>440.995</v>
      </c>
      <c r="H18" s="139">
        <f t="shared" si="9"/>
        <v>0.01579328228523722</v>
      </c>
      <c r="I18" s="138">
        <v>133.16699999999997</v>
      </c>
      <c r="J18" s="136">
        <v>84.085</v>
      </c>
      <c r="K18" s="137">
        <v>130.29500000000002</v>
      </c>
      <c r="L18" s="136">
        <v>29.768000000000004</v>
      </c>
      <c r="M18" s="135">
        <f t="shared" si="10"/>
        <v>377.315</v>
      </c>
      <c r="N18" s="141">
        <f t="shared" si="11"/>
        <v>0.16877145090971735</v>
      </c>
      <c r="O18" s="140">
        <v>2072.085999999999</v>
      </c>
      <c r="P18" s="136">
        <v>679.045</v>
      </c>
      <c r="Q18" s="137">
        <v>800.9279999999999</v>
      </c>
      <c r="R18" s="136">
        <v>185.8</v>
      </c>
      <c r="S18" s="135">
        <f t="shared" si="12"/>
        <v>3737.858999999999</v>
      </c>
      <c r="T18" s="139">
        <f t="shared" si="13"/>
        <v>0.01586271092599559</v>
      </c>
      <c r="U18" s="138">
        <v>1523.4399999999998</v>
      </c>
      <c r="V18" s="136">
        <v>822.6800000000003</v>
      </c>
      <c r="W18" s="137">
        <v>791.9449999999999</v>
      </c>
      <c r="X18" s="136">
        <v>134.95</v>
      </c>
      <c r="Y18" s="135">
        <f t="shared" si="14"/>
        <v>3273.0149999999994</v>
      </c>
      <c r="Z18" s="134">
        <f>IF(ISERROR(S18/Y18-1),"         /0",IF(S18/Y18&gt;5,"  *  ",(S18/Y18-1)))</f>
        <v>0.14202318046205087</v>
      </c>
    </row>
    <row r="19" spans="1:26" ht="18.75" customHeight="1">
      <c r="A19" s="142" t="s">
        <v>377</v>
      </c>
      <c r="B19" s="369" t="s">
        <v>378</v>
      </c>
      <c r="C19" s="140">
        <v>232.01800000000003</v>
      </c>
      <c r="D19" s="136">
        <v>177.02599999999998</v>
      </c>
      <c r="E19" s="137">
        <v>2.961</v>
      </c>
      <c r="F19" s="136">
        <v>2.6299999999999994</v>
      </c>
      <c r="G19" s="135">
        <f t="shared" si="8"/>
        <v>414.635</v>
      </c>
      <c r="H19" s="139">
        <f t="shared" si="9"/>
        <v>0.014849255888024432</v>
      </c>
      <c r="I19" s="138">
        <v>186.647</v>
      </c>
      <c r="J19" s="136">
        <v>160.786</v>
      </c>
      <c r="K19" s="137">
        <v>7.481999999999999</v>
      </c>
      <c r="L19" s="136">
        <v>11.016</v>
      </c>
      <c r="M19" s="135">
        <f t="shared" si="10"/>
        <v>365.931</v>
      </c>
      <c r="N19" s="141">
        <f t="shared" si="11"/>
        <v>0.1330961301447542</v>
      </c>
      <c r="O19" s="140">
        <v>1637.5470000000005</v>
      </c>
      <c r="P19" s="136">
        <v>1353.1949999999997</v>
      </c>
      <c r="Q19" s="137">
        <v>32.592000000000006</v>
      </c>
      <c r="R19" s="136">
        <v>34.71600000000002</v>
      </c>
      <c r="S19" s="135">
        <f t="shared" si="12"/>
        <v>3058.05</v>
      </c>
      <c r="T19" s="139">
        <f t="shared" si="13"/>
        <v>0.012977740237724545</v>
      </c>
      <c r="U19" s="138">
        <v>1494.0819999999997</v>
      </c>
      <c r="V19" s="136">
        <v>1374.2139999999995</v>
      </c>
      <c r="W19" s="137">
        <v>81.32000000000001</v>
      </c>
      <c r="X19" s="136">
        <v>103.039</v>
      </c>
      <c r="Y19" s="135">
        <f t="shared" si="14"/>
        <v>3052.6549999999997</v>
      </c>
      <c r="Z19" s="134">
        <f t="shared" si="7"/>
        <v>0.0017673140266425413</v>
      </c>
    </row>
    <row r="20" spans="1:26" ht="18.75" customHeight="1">
      <c r="A20" s="142" t="s">
        <v>369</v>
      </c>
      <c r="B20" s="369" t="s">
        <v>370</v>
      </c>
      <c r="C20" s="140">
        <v>128.296</v>
      </c>
      <c r="D20" s="136">
        <v>214.89</v>
      </c>
      <c r="E20" s="137">
        <v>21.630000000000003</v>
      </c>
      <c r="F20" s="136">
        <v>7.955</v>
      </c>
      <c r="G20" s="135">
        <f t="shared" si="0"/>
        <v>372.77099999999996</v>
      </c>
      <c r="H20" s="139">
        <f t="shared" si="1"/>
        <v>0.013349987257792408</v>
      </c>
      <c r="I20" s="138">
        <v>91.191</v>
      </c>
      <c r="J20" s="136">
        <v>200.70600000000002</v>
      </c>
      <c r="K20" s="137">
        <v>38.442</v>
      </c>
      <c r="L20" s="136">
        <v>11.504</v>
      </c>
      <c r="M20" s="135">
        <f t="shared" si="2"/>
        <v>341.8430000000001</v>
      </c>
      <c r="N20" s="141">
        <f t="shared" si="3"/>
        <v>0.09047428205345698</v>
      </c>
      <c r="O20" s="140">
        <v>825.4440000000001</v>
      </c>
      <c r="P20" s="136">
        <v>1822.3029999999997</v>
      </c>
      <c r="Q20" s="137">
        <v>208.92199999999988</v>
      </c>
      <c r="R20" s="136">
        <v>82.24800000000002</v>
      </c>
      <c r="S20" s="135">
        <f t="shared" si="4"/>
        <v>2938.917</v>
      </c>
      <c r="T20" s="139">
        <f t="shared" si="5"/>
        <v>0.012472164093534344</v>
      </c>
      <c r="U20" s="138">
        <v>793.1569999999994</v>
      </c>
      <c r="V20" s="136">
        <v>1687.572000000001</v>
      </c>
      <c r="W20" s="137">
        <v>262.258</v>
      </c>
      <c r="X20" s="136">
        <v>91.41200000000002</v>
      </c>
      <c r="Y20" s="135">
        <f t="shared" si="6"/>
        <v>2834.399</v>
      </c>
      <c r="Z20" s="134">
        <f t="shared" si="7"/>
        <v>0.036874836605573114</v>
      </c>
    </row>
    <row r="21" spans="1:26" ht="18.75" customHeight="1">
      <c r="A21" s="142" t="s">
        <v>373</v>
      </c>
      <c r="B21" s="369" t="s">
        <v>374</v>
      </c>
      <c r="C21" s="140">
        <v>192.26199999999997</v>
      </c>
      <c r="D21" s="136">
        <v>141.39100000000002</v>
      </c>
      <c r="E21" s="137">
        <v>18.517000000000003</v>
      </c>
      <c r="F21" s="136">
        <v>3.6310000000000002</v>
      </c>
      <c r="G21" s="135">
        <f aca="true" t="shared" si="15" ref="G21:G61">SUM(C21:F21)</f>
        <v>355.80100000000004</v>
      </c>
      <c r="H21" s="139">
        <f t="shared" si="1"/>
        <v>0.012742243404958534</v>
      </c>
      <c r="I21" s="138">
        <v>227.47500000000002</v>
      </c>
      <c r="J21" s="136">
        <v>133.25699999999998</v>
      </c>
      <c r="K21" s="137">
        <v>14.833</v>
      </c>
      <c r="L21" s="136">
        <v>17.32</v>
      </c>
      <c r="M21" s="135">
        <f aca="true" t="shared" si="16" ref="M21:M61">SUM(I21:L21)</f>
        <v>392.885</v>
      </c>
      <c r="N21" s="141">
        <f aca="true" t="shared" si="17" ref="N21:N61">IF(ISERROR(G21/M21-1),"         /0",(G21/M21-1))</f>
        <v>-0.0943889433294729</v>
      </c>
      <c r="O21" s="140">
        <v>2227.638999999999</v>
      </c>
      <c r="P21" s="136">
        <v>1279.3149999999994</v>
      </c>
      <c r="Q21" s="137">
        <v>285.024</v>
      </c>
      <c r="R21" s="136">
        <v>19.942</v>
      </c>
      <c r="S21" s="135">
        <f aca="true" t="shared" si="18" ref="S21:S61">SUM(O21:R21)</f>
        <v>3811.9199999999987</v>
      </c>
      <c r="T21" s="139">
        <f t="shared" si="5"/>
        <v>0.01617701069864356</v>
      </c>
      <c r="U21" s="138">
        <v>1673.3119999999994</v>
      </c>
      <c r="V21" s="136">
        <v>1068.3079999999993</v>
      </c>
      <c r="W21" s="137">
        <v>201.32</v>
      </c>
      <c r="X21" s="136">
        <v>100.48700000000002</v>
      </c>
      <c r="Y21" s="135">
        <f aca="true" t="shared" si="19" ref="Y21:Y61">SUM(U21:X21)</f>
        <v>3043.426999999999</v>
      </c>
      <c r="Z21" s="134">
        <f aca="true" t="shared" si="20" ref="Z21:Z61">IF(ISERROR(S21/Y21-1),"         /0",IF(S21/Y21&gt;5,"  *  ",(S21/Y21-1)))</f>
        <v>0.25250909583177106</v>
      </c>
    </row>
    <row r="22" spans="1:26" ht="18.75" customHeight="1">
      <c r="A22" s="142" t="s">
        <v>396</v>
      </c>
      <c r="B22" s="369" t="s">
        <v>397</v>
      </c>
      <c r="C22" s="140">
        <v>100.88600000000001</v>
      </c>
      <c r="D22" s="136">
        <v>52.17100000000001</v>
      </c>
      <c r="E22" s="137">
        <v>96.99100000000006</v>
      </c>
      <c r="F22" s="136">
        <v>61.99499999999999</v>
      </c>
      <c r="G22" s="135">
        <f t="shared" si="15"/>
        <v>312.04300000000006</v>
      </c>
      <c r="H22" s="139">
        <f t="shared" si="1"/>
        <v>0.011175145260450298</v>
      </c>
      <c r="I22" s="138">
        <v>157.026</v>
      </c>
      <c r="J22" s="136">
        <v>85.979</v>
      </c>
      <c r="K22" s="137">
        <v>76.63899999999994</v>
      </c>
      <c r="L22" s="136">
        <v>58.070999999999984</v>
      </c>
      <c r="M22" s="135">
        <f t="shared" si="16"/>
        <v>377.7149999999999</v>
      </c>
      <c r="N22" s="141">
        <f t="shared" si="17"/>
        <v>-0.17386653958672504</v>
      </c>
      <c r="O22" s="140">
        <v>1085.925999999999</v>
      </c>
      <c r="P22" s="136">
        <v>684.0490000000001</v>
      </c>
      <c r="Q22" s="137">
        <v>787.940999999998</v>
      </c>
      <c r="R22" s="136">
        <v>497.45000000000005</v>
      </c>
      <c r="S22" s="135">
        <f t="shared" si="18"/>
        <v>3055.3659999999973</v>
      </c>
      <c r="T22" s="139">
        <f t="shared" si="5"/>
        <v>0.012966349889365921</v>
      </c>
      <c r="U22" s="138">
        <v>1388.8929999999991</v>
      </c>
      <c r="V22" s="136">
        <v>767.5519999999998</v>
      </c>
      <c r="W22" s="137">
        <v>551.0639999999999</v>
      </c>
      <c r="X22" s="136">
        <v>438.9319999999997</v>
      </c>
      <c r="Y22" s="135">
        <f t="shared" si="19"/>
        <v>3146.4409999999984</v>
      </c>
      <c r="Z22" s="134">
        <f t="shared" si="20"/>
        <v>-0.028945402122589003</v>
      </c>
    </row>
    <row r="23" spans="1:26" ht="18.75" customHeight="1">
      <c r="A23" s="142" t="s">
        <v>383</v>
      </c>
      <c r="B23" s="369" t="s">
        <v>383</v>
      </c>
      <c r="C23" s="140">
        <v>112.601</v>
      </c>
      <c r="D23" s="136">
        <v>119.68100000000001</v>
      </c>
      <c r="E23" s="137">
        <v>34.41600000000001</v>
      </c>
      <c r="F23" s="136">
        <v>31.224999999999998</v>
      </c>
      <c r="G23" s="135">
        <f>SUM(C23:F23)</f>
        <v>297.92300000000006</v>
      </c>
      <c r="H23" s="139">
        <f>G23/$G$9</f>
        <v>0.010669467994568485</v>
      </c>
      <c r="I23" s="138">
        <v>71.63900000000001</v>
      </c>
      <c r="J23" s="136">
        <v>105.248</v>
      </c>
      <c r="K23" s="137">
        <v>21.924999999999997</v>
      </c>
      <c r="L23" s="136">
        <v>17.595999999999997</v>
      </c>
      <c r="M23" s="135">
        <f>SUM(I23:L23)</f>
        <v>216.40800000000002</v>
      </c>
      <c r="N23" s="141">
        <f>IF(ISERROR(G23/M23-1),"         /0",(G23/M23-1))</f>
        <v>0.3766727662563307</v>
      </c>
      <c r="O23" s="140">
        <v>699.4809999999997</v>
      </c>
      <c r="P23" s="136">
        <v>832.432</v>
      </c>
      <c r="Q23" s="137">
        <v>223.55700000000002</v>
      </c>
      <c r="R23" s="136">
        <v>214.87899999999982</v>
      </c>
      <c r="S23" s="135">
        <f>SUM(O23:R23)</f>
        <v>1970.3489999999995</v>
      </c>
      <c r="T23" s="139">
        <f>S23/$S$9</f>
        <v>0.00836175912743752</v>
      </c>
      <c r="U23" s="138">
        <v>650.5479999999997</v>
      </c>
      <c r="V23" s="136">
        <v>897.8369999999998</v>
      </c>
      <c r="W23" s="137">
        <v>218.3729999999999</v>
      </c>
      <c r="X23" s="136">
        <v>192.3099999999997</v>
      </c>
      <c r="Y23" s="135">
        <f>SUM(U23:X23)</f>
        <v>1959.0679999999988</v>
      </c>
      <c r="Z23" s="134">
        <f>IF(ISERROR(S23/Y23-1),"         /0",IF(S23/Y23&gt;5,"  *  ",(S23/Y23-1)))</f>
        <v>0.00575835039927175</v>
      </c>
    </row>
    <row r="24" spans="1:26" ht="18.75" customHeight="1">
      <c r="A24" s="142" t="s">
        <v>375</v>
      </c>
      <c r="B24" s="369" t="s">
        <v>376</v>
      </c>
      <c r="C24" s="140">
        <v>153.38</v>
      </c>
      <c r="D24" s="136">
        <v>111.18199999999999</v>
      </c>
      <c r="E24" s="137">
        <v>0.47300000000000003</v>
      </c>
      <c r="F24" s="136">
        <v>2.6109999999999998</v>
      </c>
      <c r="G24" s="135">
        <f>SUM(C24:F24)</f>
        <v>267.646</v>
      </c>
      <c r="H24" s="139">
        <f>G24/$G$9</f>
        <v>0.00958516271276228</v>
      </c>
      <c r="I24" s="138">
        <v>162.297</v>
      </c>
      <c r="J24" s="136">
        <v>119.54400000000001</v>
      </c>
      <c r="K24" s="137">
        <v>0.09999999999999999</v>
      </c>
      <c r="L24" s="136">
        <v>0.16999999999999998</v>
      </c>
      <c r="M24" s="135">
        <f>SUM(I24:L24)</f>
        <v>282.11100000000005</v>
      </c>
      <c r="N24" s="141">
        <f>IF(ISERROR(G24/M24-1),"         /0",(G24/M24-1))</f>
        <v>-0.05127414386535811</v>
      </c>
      <c r="O24" s="140">
        <v>1011.1829999999998</v>
      </c>
      <c r="P24" s="136">
        <v>1035.4609999999998</v>
      </c>
      <c r="Q24" s="137">
        <v>8.640999999999995</v>
      </c>
      <c r="R24" s="136">
        <v>15.805999999999996</v>
      </c>
      <c r="S24" s="135">
        <f>SUM(O24:R24)</f>
        <v>2071.0909999999994</v>
      </c>
      <c r="T24" s="139">
        <f>S24/$S$9</f>
        <v>0.008789287620113849</v>
      </c>
      <c r="U24" s="138">
        <v>1147.7910000000002</v>
      </c>
      <c r="V24" s="136">
        <v>873.1729999999998</v>
      </c>
      <c r="W24" s="137">
        <v>28.081</v>
      </c>
      <c r="X24" s="136">
        <v>30.841000000000005</v>
      </c>
      <c r="Y24" s="135">
        <f>SUM(U24:X24)</f>
        <v>2079.886</v>
      </c>
      <c r="Z24" s="134">
        <f>IF(ISERROR(S24/Y24-1),"         /0",IF(S24/Y24&gt;5,"  *  ",(S24/Y24-1)))</f>
        <v>-0.004228597144266821</v>
      </c>
    </row>
    <row r="25" spans="1:26" ht="18.75" customHeight="1">
      <c r="A25" s="142" t="s">
        <v>438</v>
      </c>
      <c r="B25" s="369" t="s">
        <v>439</v>
      </c>
      <c r="C25" s="140">
        <v>66.786</v>
      </c>
      <c r="D25" s="136">
        <v>109.468</v>
      </c>
      <c r="E25" s="137">
        <v>6.894999999999999</v>
      </c>
      <c r="F25" s="136">
        <v>12.133</v>
      </c>
      <c r="G25" s="135">
        <f>SUM(C25:F25)</f>
        <v>195.28200000000004</v>
      </c>
      <c r="H25" s="139">
        <f>G25/$G$9</f>
        <v>0.006993602537955522</v>
      </c>
      <c r="I25" s="138">
        <v>43.781000000000006</v>
      </c>
      <c r="J25" s="136">
        <v>66.254</v>
      </c>
      <c r="K25" s="137">
        <v>0.63</v>
      </c>
      <c r="L25" s="136">
        <v>0.735</v>
      </c>
      <c r="M25" s="135">
        <f>SUM(I25:L25)</f>
        <v>111.4</v>
      </c>
      <c r="N25" s="141">
        <f>IF(ISERROR(G25/M25-1),"         /0",(G25/M25-1))</f>
        <v>0.7529802513464994</v>
      </c>
      <c r="O25" s="140">
        <v>710.2510000000002</v>
      </c>
      <c r="P25" s="136">
        <v>1204.779</v>
      </c>
      <c r="Q25" s="137">
        <v>33.337</v>
      </c>
      <c r="R25" s="136">
        <v>48.106</v>
      </c>
      <c r="S25" s="135">
        <f>SUM(O25:R25)</f>
        <v>1996.4730000000002</v>
      </c>
      <c r="T25" s="139">
        <f>S25/$S$9</f>
        <v>0.008472624053115756</v>
      </c>
      <c r="U25" s="138">
        <v>340.0260000000001</v>
      </c>
      <c r="V25" s="136">
        <v>688.171</v>
      </c>
      <c r="W25" s="137">
        <v>3.6489999999999982</v>
      </c>
      <c r="X25" s="136">
        <v>6.657999999999999</v>
      </c>
      <c r="Y25" s="135">
        <f>SUM(U25:X25)</f>
        <v>1038.504</v>
      </c>
      <c r="Z25" s="134">
        <f>IF(ISERROR(S25/Y25-1),"         /0",IF(S25/Y25&gt;5,"  *  ",(S25/Y25-1)))</f>
        <v>0.9224509486723214</v>
      </c>
    </row>
    <row r="26" spans="1:26" ht="18.75" customHeight="1">
      <c r="A26" s="142" t="s">
        <v>379</v>
      </c>
      <c r="B26" s="369" t="s">
        <v>380</v>
      </c>
      <c r="C26" s="140">
        <v>84.119</v>
      </c>
      <c r="D26" s="136">
        <v>31.392000000000003</v>
      </c>
      <c r="E26" s="137">
        <v>39.013</v>
      </c>
      <c r="F26" s="136">
        <v>36.60899999999998</v>
      </c>
      <c r="G26" s="135">
        <f>SUM(C26:F26)</f>
        <v>191.13299999999998</v>
      </c>
      <c r="H26" s="139">
        <f>G26/$G$9</f>
        <v>0.006845015075055829</v>
      </c>
      <c r="I26" s="138">
        <v>112.56200000000001</v>
      </c>
      <c r="J26" s="136">
        <v>57.59100000000001</v>
      </c>
      <c r="K26" s="137">
        <v>42.35999999999999</v>
      </c>
      <c r="L26" s="136">
        <v>21.351000000000017</v>
      </c>
      <c r="M26" s="135">
        <f>SUM(I26:L26)</f>
        <v>233.86400000000003</v>
      </c>
      <c r="N26" s="141">
        <f>IF(ISERROR(G26/M26-1),"         /0",(G26/M26-1))</f>
        <v>-0.1827173057845587</v>
      </c>
      <c r="O26" s="140">
        <v>802.4919999999998</v>
      </c>
      <c r="P26" s="136">
        <v>315.5240000000001</v>
      </c>
      <c r="Q26" s="137">
        <v>622.2319999999985</v>
      </c>
      <c r="R26" s="136">
        <v>314.9659999999999</v>
      </c>
      <c r="S26" s="135">
        <f>SUM(O26:R26)</f>
        <v>2055.2139999999986</v>
      </c>
      <c r="T26" s="139">
        <f>S26/$S$9</f>
        <v>0.008721908871645262</v>
      </c>
      <c r="U26" s="138">
        <v>1005.4199999999987</v>
      </c>
      <c r="V26" s="136">
        <v>465.4510000000001</v>
      </c>
      <c r="W26" s="137">
        <v>629.5049999999998</v>
      </c>
      <c r="X26" s="136">
        <v>249.3650000000001</v>
      </c>
      <c r="Y26" s="135">
        <f>SUM(U26:X26)</f>
        <v>2349.7409999999986</v>
      </c>
      <c r="Z26" s="134">
        <f>IF(ISERROR(S26/Y26-1),"         /0",IF(S26/Y26&gt;5,"  *  ",(S26/Y26-1)))</f>
        <v>-0.12534445285671925</v>
      </c>
    </row>
    <row r="27" spans="1:26" ht="18.75" customHeight="1">
      <c r="A27" s="142" t="s">
        <v>431</v>
      </c>
      <c r="B27" s="369" t="s">
        <v>432</v>
      </c>
      <c r="C27" s="140">
        <v>88.11500000000001</v>
      </c>
      <c r="D27" s="136">
        <v>90.71999999999997</v>
      </c>
      <c r="E27" s="137">
        <v>4.36</v>
      </c>
      <c r="F27" s="136">
        <v>1.8</v>
      </c>
      <c r="G27" s="135">
        <f t="shared" si="15"/>
        <v>184.995</v>
      </c>
      <c r="H27" s="139">
        <f t="shared" si="1"/>
        <v>0.006625195878314855</v>
      </c>
      <c r="I27" s="138">
        <v>68.976</v>
      </c>
      <c r="J27" s="136">
        <v>75.785</v>
      </c>
      <c r="K27" s="137">
        <v>7.815</v>
      </c>
      <c r="L27" s="136">
        <v>23.377000000000002</v>
      </c>
      <c r="M27" s="135">
        <f t="shared" si="16"/>
        <v>175.953</v>
      </c>
      <c r="N27" s="141">
        <f t="shared" si="17"/>
        <v>0.051388723124925484</v>
      </c>
      <c r="O27" s="140">
        <v>645.426</v>
      </c>
      <c r="P27" s="136">
        <v>657.2000000000002</v>
      </c>
      <c r="Q27" s="137">
        <v>33.57199999999999</v>
      </c>
      <c r="R27" s="136">
        <v>57.688</v>
      </c>
      <c r="S27" s="135">
        <f t="shared" si="18"/>
        <v>1393.8860000000002</v>
      </c>
      <c r="T27" s="139">
        <f t="shared" si="5"/>
        <v>0.005915367776524555</v>
      </c>
      <c r="U27" s="138">
        <v>590.396</v>
      </c>
      <c r="V27" s="136">
        <v>689.149</v>
      </c>
      <c r="W27" s="137">
        <v>43.94699999999999</v>
      </c>
      <c r="X27" s="136">
        <v>80.807</v>
      </c>
      <c r="Y27" s="135">
        <f t="shared" si="19"/>
        <v>1404.299</v>
      </c>
      <c r="Z27" s="134">
        <f t="shared" si="20"/>
        <v>-0.007415087527655961</v>
      </c>
    </row>
    <row r="28" spans="1:26" ht="18.75" customHeight="1">
      <c r="A28" s="142" t="s">
        <v>392</v>
      </c>
      <c r="B28" s="369" t="s">
        <v>393</v>
      </c>
      <c r="C28" s="140">
        <v>61.753</v>
      </c>
      <c r="D28" s="136">
        <v>121.15700000000001</v>
      </c>
      <c r="E28" s="137">
        <v>0.3</v>
      </c>
      <c r="F28" s="136">
        <v>0.1</v>
      </c>
      <c r="G28" s="135">
        <f t="shared" si="15"/>
        <v>183.31000000000003</v>
      </c>
      <c r="H28" s="139">
        <f t="shared" si="1"/>
        <v>0.0065648512470817925</v>
      </c>
      <c r="I28" s="138">
        <v>152.324</v>
      </c>
      <c r="J28" s="136">
        <v>167.277</v>
      </c>
      <c r="K28" s="137">
        <v>3.5100000000000002</v>
      </c>
      <c r="L28" s="136">
        <v>3.65</v>
      </c>
      <c r="M28" s="135">
        <f t="shared" si="16"/>
        <v>326.76099999999997</v>
      </c>
      <c r="N28" s="141" t="s">
        <v>50</v>
      </c>
      <c r="O28" s="140">
        <v>514.421</v>
      </c>
      <c r="P28" s="136">
        <v>830.2649999999998</v>
      </c>
      <c r="Q28" s="137">
        <v>7.379</v>
      </c>
      <c r="R28" s="136">
        <v>5.057999999999998</v>
      </c>
      <c r="S28" s="135">
        <f t="shared" si="18"/>
        <v>1357.1229999999996</v>
      </c>
      <c r="T28" s="139">
        <f t="shared" si="5"/>
        <v>0.005759353105620066</v>
      </c>
      <c r="U28" s="138">
        <v>694.4079999999999</v>
      </c>
      <c r="V28" s="136">
        <v>833.9080000000002</v>
      </c>
      <c r="W28" s="137">
        <v>23.889000000000006</v>
      </c>
      <c r="X28" s="136">
        <v>28.278999999999996</v>
      </c>
      <c r="Y28" s="135">
        <f t="shared" si="19"/>
        <v>1580.4840000000002</v>
      </c>
      <c r="Z28" s="134">
        <f t="shared" si="20"/>
        <v>-0.14132442973165216</v>
      </c>
    </row>
    <row r="29" spans="1:26" ht="18.75" customHeight="1">
      <c r="A29" s="142" t="s">
        <v>381</v>
      </c>
      <c r="B29" s="369" t="s">
        <v>382</v>
      </c>
      <c r="C29" s="140">
        <v>43.729</v>
      </c>
      <c r="D29" s="136">
        <v>115.80999999999999</v>
      </c>
      <c r="E29" s="137">
        <v>1.3419999999999999</v>
      </c>
      <c r="F29" s="136">
        <v>9.466000000000001</v>
      </c>
      <c r="G29" s="135">
        <f t="shared" si="15"/>
        <v>170.347</v>
      </c>
      <c r="H29" s="139">
        <f t="shared" si="1"/>
        <v>0.006100609434218766</v>
      </c>
      <c r="I29" s="138">
        <v>55.586</v>
      </c>
      <c r="J29" s="136">
        <v>122.132</v>
      </c>
      <c r="K29" s="137">
        <v>5.598000000000001</v>
      </c>
      <c r="L29" s="136">
        <v>7.163</v>
      </c>
      <c r="M29" s="135">
        <f t="shared" si="16"/>
        <v>190.47900000000004</v>
      </c>
      <c r="N29" s="141">
        <f t="shared" si="17"/>
        <v>-0.10569144105124462</v>
      </c>
      <c r="O29" s="140">
        <v>392.59599999999995</v>
      </c>
      <c r="P29" s="136">
        <v>957.7390000000001</v>
      </c>
      <c r="Q29" s="137">
        <v>52.951000000000015</v>
      </c>
      <c r="R29" s="136">
        <v>63.92400000000001</v>
      </c>
      <c r="S29" s="135">
        <f t="shared" si="18"/>
        <v>1467.21</v>
      </c>
      <c r="T29" s="139">
        <f t="shared" si="5"/>
        <v>0.006226539871549461</v>
      </c>
      <c r="U29" s="138">
        <v>500.2109999999998</v>
      </c>
      <c r="V29" s="136">
        <v>952.0039999999995</v>
      </c>
      <c r="W29" s="137">
        <v>47.235000000000014</v>
      </c>
      <c r="X29" s="136">
        <v>49.06200000000005</v>
      </c>
      <c r="Y29" s="135">
        <f t="shared" si="19"/>
        <v>1548.5119999999995</v>
      </c>
      <c r="Z29" s="134">
        <f t="shared" si="20"/>
        <v>-0.052503306399950045</v>
      </c>
    </row>
    <row r="30" spans="1:26" ht="18.75" customHeight="1">
      <c r="A30" s="142" t="s">
        <v>455</v>
      </c>
      <c r="B30" s="369" t="s">
        <v>455</v>
      </c>
      <c r="C30" s="140">
        <v>0</v>
      </c>
      <c r="D30" s="136">
        <v>138.56</v>
      </c>
      <c r="E30" s="137">
        <v>0</v>
      </c>
      <c r="F30" s="136">
        <v>0</v>
      </c>
      <c r="G30" s="135">
        <f t="shared" si="15"/>
        <v>138.56</v>
      </c>
      <c r="H30" s="139">
        <f t="shared" si="1"/>
        <v>0.00496222676774673</v>
      </c>
      <c r="I30" s="138">
        <v>4</v>
      </c>
      <c r="J30" s="136">
        <v>28.442</v>
      </c>
      <c r="K30" s="137">
        <v>0</v>
      </c>
      <c r="L30" s="136">
        <v>0.565</v>
      </c>
      <c r="M30" s="135">
        <f t="shared" si="16"/>
        <v>33.007</v>
      </c>
      <c r="N30" s="141">
        <f t="shared" si="17"/>
        <v>3.1978974156997007</v>
      </c>
      <c r="O30" s="140">
        <v>35.439</v>
      </c>
      <c r="P30" s="136">
        <v>616.2729999999999</v>
      </c>
      <c r="Q30" s="137">
        <v>0.47600000000000003</v>
      </c>
      <c r="R30" s="136">
        <v>0.8</v>
      </c>
      <c r="S30" s="135">
        <f t="shared" si="18"/>
        <v>652.9879999999998</v>
      </c>
      <c r="T30" s="139">
        <f t="shared" si="5"/>
        <v>0.002771147836808186</v>
      </c>
      <c r="U30" s="138">
        <v>46.462999999999994</v>
      </c>
      <c r="V30" s="136">
        <v>460.6580000000001</v>
      </c>
      <c r="W30" s="137">
        <v>0.985</v>
      </c>
      <c r="X30" s="136">
        <v>7.805</v>
      </c>
      <c r="Y30" s="135">
        <f t="shared" si="19"/>
        <v>515.9110000000001</v>
      </c>
      <c r="Z30" s="134">
        <f t="shared" si="20"/>
        <v>0.2656989286911886</v>
      </c>
    </row>
    <row r="31" spans="1:26" ht="18.75" customHeight="1">
      <c r="A31" s="142" t="s">
        <v>416</v>
      </c>
      <c r="B31" s="369" t="s">
        <v>417</v>
      </c>
      <c r="C31" s="140">
        <v>133.692</v>
      </c>
      <c r="D31" s="136">
        <v>2.631</v>
      </c>
      <c r="E31" s="137">
        <v>0.45999999999999996</v>
      </c>
      <c r="F31" s="136">
        <v>0.42000000000000004</v>
      </c>
      <c r="G31" s="135">
        <f t="shared" si="15"/>
        <v>137.203</v>
      </c>
      <c r="H31" s="139">
        <f t="shared" si="1"/>
        <v>0.004913628747222536</v>
      </c>
      <c r="I31" s="138">
        <v>66.18299999999999</v>
      </c>
      <c r="J31" s="136">
        <v>23.845000000000002</v>
      </c>
      <c r="K31" s="137">
        <v>3.324</v>
      </c>
      <c r="L31" s="136">
        <v>12.867999999999999</v>
      </c>
      <c r="M31" s="135">
        <f t="shared" si="16"/>
        <v>106.21999999999998</v>
      </c>
      <c r="N31" s="141">
        <f t="shared" si="17"/>
        <v>0.29168706458294125</v>
      </c>
      <c r="O31" s="140">
        <v>590.3269999999999</v>
      </c>
      <c r="P31" s="136">
        <v>117.476</v>
      </c>
      <c r="Q31" s="137">
        <v>13.89</v>
      </c>
      <c r="R31" s="136">
        <v>10.156</v>
      </c>
      <c r="S31" s="135">
        <f t="shared" si="18"/>
        <v>731.8489999999998</v>
      </c>
      <c r="T31" s="139">
        <f t="shared" si="5"/>
        <v>0.00310581783006768</v>
      </c>
      <c r="U31" s="138">
        <v>666.8180000000001</v>
      </c>
      <c r="V31" s="136">
        <v>189.578</v>
      </c>
      <c r="W31" s="137">
        <v>27.679000000000013</v>
      </c>
      <c r="X31" s="136">
        <v>30.440000000000005</v>
      </c>
      <c r="Y31" s="135">
        <f t="shared" si="19"/>
        <v>914.5150000000001</v>
      </c>
      <c r="Z31" s="134">
        <f t="shared" si="20"/>
        <v>-0.19974084624090394</v>
      </c>
    </row>
    <row r="32" spans="1:26" ht="18.75" customHeight="1">
      <c r="A32" s="142" t="s">
        <v>408</v>
      </c>
      <c r="B32" s="369" t="s">
        <v>409</v>
      </c>
      <c r="C32" s="140">
        <v>59.827</v>
      </c>
      <c r="D32" s="136">
        <v>60.091</v>
      </c>
      <c r="E32" s="137">
        <v>2.716</v>
      </c>
      <c r="F32" s="136">
        <v>3.151</v>
      </c>
      <c r="G32" s="135">
        <f t="shared" si="15"/>
        <v>125.785</v>
      </c>
      <c r="H32" s="139">
        <f t="shared" si="1"/>
        <v>0.004504717768338788</v>
      </c>
      <c r="I32" s="138">
        <v>30.433</v>
      </c>
      <c r="J32" s="136">
        <v>49.043</v>
      </c>
      <c r="K32" s="137">
        <v>0.8950000000000002</v>
      </c>
      <c r="L32" s="136">
        <v>0.5429999999999999</v>
      </c>
      <c r="M32" s="135">
        <f t="shared" si="16"/>
        <v>80.914</v>
      </c>
      <c r="N32" s="141">
        <f t="shared" si="17"/>
        <v>0.5545517462985392</v>
      </c>
      <c r="O32" s="140">
        <v>471.03800000000007</v>
      </c>
      <c r="P32" s="136">
        <v>673.34</v>
      </c>
      <c r="Q32" s="137">
        <v>14.012000000000002</v>
      </c>
      <c r="R32" s="136">
        <v>21.001000000000005</v>
      </c>
      <c r="S32" s="135">
        <f t="shared" si="18"/>
        <v>1179.391</v>
      </c>
      <c r="T32" s="139">
        <f t="shared" si="5"/>
        <v>0.00500509476192678</v>
      </c>
      <c r="U32" s="138">
        <v>242.888</v>
      </c>
      <c r="V32" s="136">
        <v>412.891</v>
      </c>
      <c r="W32" s="137">
        <v>84.10500000000002</v>
      </c>
      <c r="X32" s="136">
        <v>61.967999999999975</v>
      </c>
      <c r="Y32" s="135">
        <f t="shared" si="19"/>
        <v>801.852</v>
      </c>
      <c r="Z32" s="134">
        <f t="shared" si="20"/>
        <v>0.4708337698228602</v>
      </c>
    </row>
    <row r="33" spans="1:26" ht="18.75" customHeight="1">
      <c r="A33" s="142" t="s">
        <v>436</v>
      </c>
      <c r="B33" s="369" t="s">
        <v>437</v>
      </c>
      <c r="C33" s="140">
        <v>2.8400000000000003</v>
      </c>
      <c r="D33" s="136">
        <v>71.493</v>
      </c>
      <c r="E33" s="137">
        <v>13.334999999999999</v>
      </c>
      <c r="F33" s="136">
        <v>20.646000000000004</v>
      </c>
      <c r="G33" s="135">
        <f t="shared" si="15"/>
        <v>108.314</v>
      </c>
      <c r="H33" s="139">
        <f t="shared" si="1"/>
        <v>0.003879031683903863</v>
      </c>
      <c r="I33" s="138">
        <v>30.234</v>
      </c>
      <c r="J33" s="136">
        <v>86.306</v>
      </c>
      <c r="K33" s="137">
        <v>16.962</v>
      </c>
      <c r="L33" s="136">
        <v>20.528</v>
      </c>
      <c r="M33" s="135">
        <f t="shared" si="16"/>
        <v>154.02999999999997</v>
      </c>
      <c r="N33" s="141">
        <f t="shared" si="17"/>
        <v>-0.2967993248068558</v>
      </c>
      <c r="O33" s="140">
        <v>111.663</v>
      </c>
      <c r="P33" s="136">
        <v>649.7990000000002</v>
      </c>
      <c r="Q33" s="137">
        <v>87.59200000000001</v>
      </c>
      <c r="R33" s="136">
        <v>142.66099999999994</v>
      </c>
      <c r="S33" s="135">
        <f t="shared" si="18"/>
        <v>991.7150000000001</v>
      </c>
      <c r="T33" s="139">
        <f t="shared" si="5"/>
        <v>0.004208636111199947</v>
      </c>
      <c r="U33" s="138">
        <v>132.911</v>
      </c>
      <c r="V33" s="136">
        <v>595.5520000000001</v>
      </c>
      <c r="W33" s="137">
        <v>123.59199999999998</v>
      </c>
      <c r="X33" s="136">
        <v>180.959</v>
      </c>
      <c r="Y33" s="135">
        <f t="shared" si="19"/>
        <v>1033.0140000000001</v>
      </c>
      <c r="Z33" s="134">
        <f t="shared" si="20"/>
        <v>-0.039979129034069194</v>
      </c>
    </row>
    <row r="34" spans="1:26" ht="18.75" customHeight="1">
      <c r="A34" s="142" t="s">
        <v>386</v>
      </c>
      <c r="B34" s="369" t="s">
        <v>387</v>
      </c>
      <c r="C34" s="140">
        <v>12.632000000000001</v>
      </c>
      <c r="D34" s="136">
        <v>50.513999999999996</v>
      </c>
      <c r="E34" s="137">
        <v>17.913</v>
      </c>
      <c r="F34" s="136">
        <v>25.279000000000003</v>
      </c>
      <c r="G34" s="135">
        <f t="shared" si="15"/>
        <v>106.338</v>
      </c>
      <c r="H34" s="139">
        <f t="shared" si="1"/>
        <v>0.003808265516950431</v>
      </c>
      <c r="I34" s="138">
        <v>10.543000000000001</v>
      </c>
      <c r="J34" s="136">
        <v>29.071</v>
      </c>
      <c r="K34" s="137">
        <v>29.950000000000003</v>
      </c>
      <c r="L34" s="136">
        <v>48.8</v>
      </c>
      <c r="M34" s="135">
        <f t="shared" si="16"/>
        <v>118.364</v>
      </c>
      <c r="N34" s="141">
        <f t="shared" si="17"/>
        <v>-0.10160183839680992</v>
      </c>
      <c r="O34" s="140">
        <v>110.91900000000007</v>
      </c>
      <c r="P34" s="136">
        <v>410.98399999999987</v>
      </c>
      <c r="Q34" s="137">
        <v>209.67400000000004</v>
      </c>
      <c r="R34" s="136">
        <v>297.87499999999994</v>
      </c>
      <c r="S34" s="135">
        <f t="shared" si="18"/>
        <v>1029.452</v>
      </c>
      <c r="T34" s="139">
        <f t="shared" si="5"/>
        <v>0.004368784239370189</v>
      </c>
      <c r="U34" s="138">
        <v>133.462</v>
      </c>
      <c r="V34" s="136">
        <v>339.5060000000001</v>
      </c>
      <c r="W34" s="137">
        <v>233.6349999999999</v>
      </c>
      <c r="X34" s="136">
        <v>348.0129999999999</v>
      </c>
      <c r="Y34" s="135">
        <f t="shared" si="19"/>
        <v>1054.616</v>
      </c>
      <c r="Z34" s="134">
        <f t="shared" si="20"/>
        <v>-0.023860817586685568</v>
      </c>
    </row>
    <row r="35" spans="1:26" ht="18.75" customHeight="1">
      <c r="A35" s="142" t="s">
        <v>456</v>
      </c>
      <c r="B35" s="369" t="s">
        <v>457</v>
      </c>
      <c r="C35" s="140">
        <v>19.98</v>
      </c>
      <c r="D35" s="136">
        <v>68.88</v>
      </c>
      <c r="E35" s="137">
        <v>2.456</v>
      </c>
      <c r="F35" s="136">
        <v>10.229999999999999</v>
      </c>
      <c r="G35" s="135">
        <f t="shared" si="15"/>
        <v>101.546</v>
      </c>
      <c r="H35" s="139">
        <f t="shared" si="1"/>
        <v>0.0036366503995208534</v>
      </c>
      <c r="I35" s="138">
        <v>28.386</v>
      </c>
      <c r="J35" s="136">
        <v>29.682</v>
      </c>
      <c r="K35" s="137">
        <v>0.02</v>
      </c>
      <c r="L35" s="136">
        <v>6.23</v>
      </c>
      <c r="M35" s="135">
        <f t="shared" si="16"/>
        <v>64.318</v>
      </c>
      <c r="N35" s="141" t="s">
        <v>50</v>
      </c>
      <c r="O35" s="140">
        <v>153.526</v>
      </c>
      <c r="P35" s="136">
        <v>451.242</v>
      </c>
      <c r="Q35" s="137">
        <v>16.201</v>
      </c>
      <c r="R35" s="136">
        <v>74.71900000000002</v>
      </c>
      <c r="S35" s="135">
        <f t="shared" si="18"/>
        <v>695.6880000000001</v>
      </c>
      <c r="T35" s="139">
        <f t="shared" si="5"/>
        <v>0.002952357924331556</v>
      </c>
      <c r="U35" s="138">
        <v>209.33</v>
      </c>
      <c r="V35" s="136">
        <v>287.46000000000004</v>
      </c>
      <c r="W35" s="137">
        <v>5.3199999999999985</v>
      </c>
      <c r="X35" s="136">
        <v>12.325000000000001</v>
      </c>
      <c r="Y35" s="135">
        <f t="shared" si="19"/>
        <v>514.4350000000001</v>
      </c>
      <c r="Z35" s="134">
        <f t="shared" si="20"/>
        <v>0.35233411412520543</v>
      </c>
    </row>
    <row r="36" spans="1:26" ht="18.75" customHeight="1">
      <c r="A36" s="142" t="s">
        <v>406</v>
      </c>
      <c r="B36" s="369" t="s">
        <v>407</v>
      </c>
      <c r="C36" s="140">
        <v>0</v>
      </c>
      <c r="D36" s="136">
        <v>0</v>
      </c>
      <c r="E36" s="137">
        <v>44.461</v>
      </c>
      <c r="F36" s="136">
        <v>47.812999999999995</v>
      </c>
      <c r="G36" s="135">
        <f t="shared" si="15"/>
        <v>92.274</v>
      </c>
      <c r="H36" s="139">
        <f t="shared" si="1"/>
        <v>0.003304593769970134</v>
      </c>
      <c r="I36" s="138"/>
      <c r="J36" s="136"/>
      <c r="K36" s="137">
        <v>52.906</v>
      </c>
      <c r="L36" s="136">
        <v>55.135</v>
      </c>
      <c r="M36" s="135">
        <f t="shared" si="16"/>
        <v>108.041</v>
      </c>
      <c r="N36" s="141">
        <f t="shared" si="17"/>
        <v>-0.14593533936190883</v>
      </c>
      <c r="O36" s="140">
        <v>3.8</v>
      </c>
      <c r="P36" s="136">
        <v>3.9</v>
      </c>
      <c r="Q36" s="137">
        <v>367.2300000000001</v>
      </c>
      <c r="R36" s="136">
        <v>394.0169999999999</v>
      </c>
      <c r="S36" s="135">
        <f t="shared" si="18"/>
        <v>768.9469999999999</v>
      </c>
      <c r="T36" s="139">
        <f t="shared" si="5"/>
        <v>0.0032632541726190134</v>
      </c>
      <c r="U36" s="138">
        <v>28.2</v>
      </c>
      <c r="V36" s="136">
        <v>31.342999999999996</v>
      </c>
      <c r="W36" s="137">
        <v>424.60599999999994</v>
      </c>
      <c r="X36" s="136">
        <v>607.2780000000001</v>
      </c>
      <c r="Y36" s="135">
        <f t="shared" si="19"/>
        <v>1091.4270000000001</v>
      </c>
      <c r="Z36" s="134">
        <f t="shared" si="20"/>
        <v>-0.2954663939961172</v>
      </c>
    </row>
    <row r="37" spans="1:26" ht="18.75" customHeight="1">
      <c r="A37" s="142" t="s">
        <v>384</v>
      </c>
      <c r="B37" s="369" t="s">
        <v>385</v>
      </c>
      <c r="C37" s="140">
        <v>27.556</v>
      </c>
      <c r="D37" s="136">
        <v>61.114</v>
      </c>
      <c r="E37" s="137">
        <v>0.849</v>
      </c>
      <c r="F37" s="136">
        <v>1.53</v>
      </c>
      <c r="G37" s="135">
        <f>SUM(C37:F37)</f>
        <v>91.049</v>
      </c>
      <c r="H37" s="139">
        <f>G37/$G$9</f>
        <v>0.0032607230439995094</v>
      </c>
      <c r="I37" s="138">
        <v>34.001999999999995</v>
      </c>
      <c r="J37" s="136">
        <v>64.991</v>
      </c>
      <c r="K37" s="137">
        <v>0.874</v>
      </c>
      <c r="L37" s="136">
        <v>1.864</v>
      </c>
      <c r="M37" s="135">
        <f>SUM(I37:L37)</f>
        <v>101.731</v>
      </c>
      <c r="N37" s="141">
        <f>IF(ISERROR(G37/M37-1),"         /0",(G37/M37-1))</f>
        <v>-0.10500240831211716</v>
      </c>
      <c r="O37" s="140">
        <v>285.954</v>
      </c>
      <c r="P37" s="136">
        <v>546.7119999999998</v>
      </c>
      <c r="Q37" s="137">
        <v>14.838000000000003</v>
      </c>
      <c r="R37" s="136">
        <v>31.045000000000005</v>
      </c>
      <c r="S37" s="135">
        <f>SUM(O37:R37)</f>
        <v>878.5489999999996</v>
      </c>
      <c r="T37" s="139">
        <f>S37/$S$9</f>
        <v>0.0037283826975074495</v>
      </c>
      <c r="U37" s="138">
        <v>255.755</v>
      </c>
      <c r="V37" s="136">
        <v>498.81899999999985</v>
      </c>
      <c r="W37" s="137">
        <v>19.275000000000002</v>
      </c>
      <c r="X37" s="136">
        <v>17.279000000000007</v>
      </c>
      <c r="Y37" s="135">
        <f>SUM(U37:X37)</f>
        <v>791.1279999999998</v>
      </c>
      <c r="Z37" s="134">
        <f>IF(ISERROR(S37/Y37-1),"         /0",IF(S37/Y37&gt;5,"  *  ",(S37/Y37-1)))</f>
        <v>0.1105017140083524</v>
      </c>
    </row>
    <row r="38" spans="1:26" ht="18.75" customHeight="1">
      <c r="A38" s="142" t="s">
        <v>458</v>
      </c>
      <c r="B38" s="369" t="s">
        <v>458</v>
      </c>
      <c r="C38" s="140">
        <v>24.702</v>
      </c>
      <c r="D38" s="136">
        <v>52.85300000000001</v>
      </c>
      <c r="E38" s="137">
        <v>1.97</v>
      </c>
      <c r="F38" s="136">
        <v>1.985</v>
      </c>
      <c r="G38" s="135">
        <f t="shared" si="15"/>
        <v>81.51</v>
      </c>
      <c r="H38" s="139">
        <f t="shared" si="1"/>
        <v>0.00291910438682907</v>
      </c>
      <c r="I38" s="138">
        <v>16.115</v>
      </c>
      <c r="J38" s="136">
        <v>34.672000000000004</v>
      </c>
      <c r="K38" s="137">
        <v>1.4449999999999998</v>
      </c>
      <c r="L38" s="136">
        <v>4.875</v>
      </c>
      <c r="M38" s="135">
        <f t="shared" si="16"/>
        <v>57.107000000000006</v>
      </c>
      <c r="N38" s="141" t="s">
        <v>50</v>
      </c>
      <c r="O38" s="140">
        <v>190.36499999999995</v>
      </c>
      <c r="P38" s="136">
        <v>439.13000000000017</v>
      </c>
      <c r="Q38" s="137">
        <v>23.343999999999994</v>
      </c>
      <c r="R38" s="136">
        <v>49.226000000000006</v>
      </c>
      <c r="S38" s="135">
        <f t="shared" si="18"/>
        <v>702.0650000000002</v>
      </c>
      <c r="T38" s="139">
        <f t="shared" si="5"/>
        <v>0.0029794206111731607</v>
      </c>
      <c r="U38" s="138">
        <v>207.32499999999996</v>
      </c>
      <c r="V38" s="136">
        <v>400.1960000000001</v>
      </c>
      <c r="W38" s="137">
        <v>12.452999999999998</v>
      </c>
      <c r="X38" s="136">
        <v>26.288</v>
      </c>
      <c r="Y38" s="135">
        <f t="shared" si="19"/>
        <v>646.2620000000001</v>
      </c>
      <c r="Z38" s="134">
        <f t="shared" si="20"/>
        <v>0.08634733281548357</v>
      </c>
    </row>
    <row r="39" spans="1:26" ht="18.75" customHeight="1">
      <c r="A39" s="142" t="s">
        <v>433</v>
      </c>
      <c r="B39" s="369" t="s">
        <v>434</v>
      </c>
      <c r="C39" s="140">
        <v>3.3</v>
      </c>
      <c r="D39" s="136">
        <v>3.343</v>
      </c>
      <c r="E39" s="137">
        <v>31.147</v>
      </c>
      <c r="F39" s="136">
        <v>37.32300000000001</v>
      </c>
      <c r="G39" s="135">
        <f t="shared" si="15"/>
        <v>75.113</v>
      </c>
      <c r="H39" s="139">
        <f t="shared" si="1"/>
        <v>0.0026900096651685922</v>
      </c>
      <c r="I39" s="138">
        <v>2.7340000000000004</v>
      </c>
      <c r="J39" s="136">
        <v>11.087</v>
      </c>
      <c r="K39" s="137">
        <v>16.419</v>
      </c>
      <c r="L39" s="136">
        <v>13.855</v>
      </c>
      <c r="M39" s="135">
        <f t="shared" si="16"/>
        <v>44.095</v>
      </c>
      <c r="N39" s="141">
        <f t="shared" si="17"/>
        <v>0.7034357636920285</v>
      </c>
      <c r="O39" s="140">
        <v>29.942</v>
      </c>
      <c r="P39" s="136">
        <v>60.467</v>
      </c>
      <c r="Q39" s="137">
        <v>295.43300000000005</v>
      </c>
      <c r="R39" s="136">
        <v>256.795</v>
      </c>
      <c r="S39" s="135">
        <f t="shared" si="18"/>
        <v>642.6370000000001</v>
      </c>
      <c r="T39" s="139">
        <f t="shared" si="5"/>
        <v>0.0027272203048186224</v>
      </c>
      <c r="U39" s="138">
        <v>39.842000000000006</v>
      </c>
      <c r="V39" s="136">
        <v>107.27300000000002</v>
      </c>
      <c r="W39" s="137">
        <v>158.77200000000002</v>
      </c>
      <c r="X39" s="136">
        <v>121.64999999999999</v>
      </c>
      <c r="Y39" s="135">
        <f t="shared" si="19"/>
        <v>427.53700000000003</v>
      </c>
      <c r="Z39" s="134">
        <f t="shared" si="20"/>
        <v>0.50311435033693</v>
      </c>
    </row>
    <row r="40" spans="1:26" ht="18.75" customHeight="1">
      <c r="A40" s="142" t="s">
        <v>459</v>
      </c>
      <c r="B40" s="369" t="s">
        <v>459</v>
      </c>
      <c r="C40" s="140">
        <v>30.535</v>
      </c>
      <c r="D40" s="136">
        <v>43.696</v>
      </c>
      <c r="E40" s="137">
        <v>0.07</v>
      </c>
      <c r="F40" s="136">
        <v>0.41000000000000003</v>
      </c>
      <c r="G40" s="135">
        <f t="shared" si="15"/>
        <v>74.71099999999998</v>
      </c>
      <c r="H40" s="139">
        <f t="shared" si="1"/>
        <v>0.0026756129044827213</v>
      </c>
      <c r="I40" s="138">
        <v>17.506999999999998</v>
      </c>
      <c r="J40" s="136">
        <v>17.71</v>
      </c>
      <c r="K40" s="137">
        <v>0.81</v>
      </c>
      <c r="L40" s="136">
        <v>2.09</v>
      </c>
      <c r="M40" s="135">
        <f t="shared" si="16"/>
        <v>38.117000000000004</v>
      </c>
      <c r="N40" s="141">
        <f t="shared" si="17"/>
        <v>0.9600440748222572</v>
      </c>
      <c r="O40" s="140">
        <v>244.91199999999992</v>
      </c>
      <c r="P40" s="136">
        <v>327.5940000000001</v>
      </c>
      <c r="Q40" s="137">
        <v>2.629</v>
      </c>
      <c r="R40" s="136">
        <v>5.835999999999999</v>
      </c>
      <c r="S40" s="135">
        <f t="shared" si="18"/>
        <v>580.9710000000001</v>
      </c>
      <c r="T40" s="139">
        <f t="shared" si="5"/>
        <v>0.002465522383103961</v>
      </c>
      <c r="U40" s="138">
        <v>205.06299999999993</v>
      </c>
      <c r="V40" s="136">
        <v>194.186</v>
      </c>
      <c r="W40" s="137">
        <v>10.062000000000001</v>
      </c>
      <c r="X40" s="136">
        <v>28.750999999999998</v>
      </c>
      <c r="Y40" s="135">
        <f t="shared" si="19"/>
        <v>438.0619999999999</v>
      </c>
      <c r="Z40" s="134">
        <f t="shared" si="20"/>
        <v>0.32623007702106155</v>
      </c>
    </row>
    <row r="41" spans="1:26" ht="18.75" customHeight="1">
      <c r="A41" s="142" t="s">
        <v>460</v>
      </c>
      <c r="B41" s="369" t="s">
        <v>461</v>
      </c>
      <c r="C41" s="140">
        <v>5.659000000000001</v>
      </c>
      <c r="D41" s="136">
        <v>11.16</v>
      </c>
      <c r="E41" s="137">
        <v>19.732</v>
      </c>
      <c r="F41" s="136">
        <v>23.313</v>
      </c>
      <c r="G41" s="135">
        <f t="shared" si="15"/>
        <v>59.864000000000004</v>
      </c>
      <c r="H41" s="139">
        <f t="shared" si="1"/>
        <v>0.002143899705718752</v>
      </c>
      <c r="I41" s="138">
        <v>27.479</v>
      </c>
      <c r="J41" s="136">
        <v>39.551</v>
      </c>
      <c r="K41" s="137">
        <v>0.18</v>
      </c>
      <c r="L41" s="136">
        <v>0.25</v>
      </c>
      <c r="M41" s="135">
        <f t="shared" si="16"/>
        <v>67.46000000000001</v>
      </c>
      <c r="N41" s="141">
        <f t="shared" si="17"/>
        <v>-0.11260005929439676</v>
      </c>
      <c r="O41" s="140">
        <v>174.033</v>
      </c>
      <c r="P41" s="136">
        <v>220.28500000000003</v>
      </c>
      <c r="Q41" s="137">
        <v>115.60199999999999</v>
      </c>
      <c r="R41" s="136">
        <v>141.925</v>
      </c>
      <c r="S41" s="135">
        <f t="shared" si="18"/>
        <v>651.845</v>
      </c>
      <c r="T41" s="139">
        <f t="shared" si="5"/>
        <v>0.002766297178025067</v>
      </c>
      <c r="U41" s="138">
        <v>231.50300000000004</v>
      </c>
      <c r="V41" s="136">
        <v>265.97300000000007</v>
      </c>
      <c r="W41" s="137">
        <v>14.148</v>
      </c>
      <c r="X41" s="136">
        <v>23.481999999999996</v>
      </c>
      <c r="Y41" s="135">
        <f t="shared" si="19"/>
        <v>535.1060000000001</v>
      </c>
      <c r="Z41" s="134">
        <f t="shared" si="20"/>
        <v>0.21816051399162006</v>
      </c>
    </row>
    <row r="42" spans="1:26" ht="18.75" customHeight="1">
      <c r="A42" s="142" t="s">
        <v>412</v>
      </c>
      <c r="B42" s="369" t="s">
        <v>413</v>
      </c>
      <c r="C42" s="140">
        <v>21.675000000000004</v>
      </c>
      <c r="D42" s="136">
        <v>15.331</v>
      </c>
      <c r="E42" s="137">
        <v>4.7250000000000005</v>
      </c>
      <c r="F42" s="136">
        <v>17.765</v>
      </c>
      <c r="G42" s="135">
        <f t="shared" si="15"/>
        <v>59.496</v>
      </c>
      <c r="H42" s="139">
        <f t="shared" si="1"/>
        <v>0.0021307205815088008</v>
      </c>
      <c r="I42" s="138">
        <v>14.211</v>
      </c>
      <c r="J42" s="136">
        <v>11.339</v>
      </c>
      <c r="K42" s="137">
        <v>5.076</v>
      </c>
      <c r="L42" s="136">
        <v>7.715000000000001</v>
      </c>
      <c r="M42" s="135">
        <f t="shared" si="16"/>
        <v>38.341</v>
      </c>
      <c r="N42" s="141">
        <f t="shared" si="17"/>
        <v>0.5517592133747165</v>
      </c>
      <c r="O42" s="140">
        <v>147.698</v>
      </c>
      <c r="P42" s="136">
        <v>97.63399999999999</v>
      </c>
      <c r="Q42" s="137">
        <v>63.29000000000001</v>
      </c>
      <c r="R42" s="136">
        <v>39.172</v>
      </c>
      <c r="S42" s="135">
        <f t="shared" si="18"/>
        <v>347.794</v>
      </c>
      <c r="T42" s="139">
        <f t="shared" si="5"/>
        <v>0.001475966772367741</v>
      </c>
      <c r="U42" s="138">
        <v>157.181</v>
      </c>
      <c r="V42" s="136">
        <v>83.48100000000001</v>
      </c>
      <c r="W42" s="137">
        <v>61.751</v>
      </c>
      <c r="X42" s="136">
        <v>92.143</v>
      </c>
      <c r="Y42" s="135">
        <f t="shared" si="19"/>
        <v>394.55600000000004</v>
      </c>
      <c r="Z42" s="134">
        <f t="shared" si="20"/>
        <v>-0.11851803039365782</v>
      </c>
    </row>
    <row r="43" spans="1:26" ht="18.75" customHeight="1">
      <c r="A43" s="142" t="s">
        <v>431</v>
      </c>
      <c r="B43" s="369" t="s">
        <v>445</v>
      </c>
      <c r="C43" s="140">
        <v>14.455</v>
      </c>
      <c r="D43" s="136">
        <v>21.897</v>
      </c>
      <c r="E43" s="137">
        <v>6.2250000000000005</v>
      </c>
      <c r="F43" s="136">
        <v>9.187000000000001</v>
      </c>
      <c r="G43" s="135">
        <f t="shared" si="15"/>
        <v>51.763999999999996</v>
      </c>
      <c r="H43" s="139">
        <f t="shared" si="1"/>
        <v>0.0018538157217497235</v>
      </c>
      <c r="I43" s="138">
        <v>24.682</v>
      </c>
      <c r="J43" s="136">
        <v>34.672</v>
      </c>
      <c r="K43" s="137">
        <v>6.6160000000000005</v>
      </c>
      <c r="L43" s="136">
        <v>7.706999999999999</v>
      </c>
      <c r="M43" s="135">
        <f t="shared" si="16"/>
        <v>73.67699999999999</v>
      </c>
      <c r="N43" s="141">
        <f t="shared" si="17"/>
        <v>-0.2974198189394248</v>
      </c>
      <c r="O43" s="140">
        <v>256.759</v>
      </c>
      <c r="P43" s="136">
        <v>203.97699999999998</v>
      </c>
      <c r="Q43" s="137">
        <v>45.942</v>
      </c>
      <c r="R43" s="136">
        <v>62.195999999999984</v>
      </c>
      <c r="S43" s="135">
        <f t="shared" si="18"/>
        <v>568.874</v>
      </c>
      <c r="T43" s="139">
        <f t="shared" si="5"/>
        <v>0.0024141851833669537</v>
      </c>
      <c r="U43" s="138">
        <v>267.29800000000006</v>
      </c>
      <c r="V43" s="136">
        <v>282.82099999999997</v>
      </c>
      <c r="W43" s="137">
        <v>28.132999999999992</v>
      </c>
      <c r="X43" s="136">
        <v>36.37199999999999</v>
      </c>
      <c r="Y43" s="135">
        <f t="shared" si="19"/>
        <v>614.624</v>
      </c>
      <c r="Z43" s="134">
        <f t="shared" si="20"/>
        <v>-0.07443575259020152</v>
      </c>
    </row>
    <row r="44" spans="1:26" ht="18.75" customHeight="1">
      <c r="A44" s="142" t="s">
        <v>394</v>
      </c>
      <c r="B44" s="369" t="s">
        <v>395</v>
      </c>
      <c r="C44" s="140">
        <v>3.92</v>
      </c>
      <c r="D44" s="136">
        <v>27.119</v>
      </c>
      <c r="E44" s="137">
        <v>10.440999999999999</v>
      </c>
      <c r="F44" s="136">
        <v>9.075</v>
      </c>
      <c r="G44" s="135">
        <f t="shared" si="15"/>
        <v>50.55500000000001</v>
      </c>
      <c r="H44" s="139">
        <f t="shared" si="1"/>
        <v>0.001810518001179532</v>
      </c>
      <c r="I44" s="138">
        <v>11.737</v>
      </c>
      <c r="J44" s="136">
        <v>47.428999999999995</v>
      </c>
      <c r="K44" s="137">
        <v>1.023</v>
      </c>
      <c r="L44" s="136">
        <v>2.7119999999999997</v>
      </c>
      <c r="M44" s="135">
        <f t="shared" si="16"/>
        <v>62.900999999999996</v>
      </c>
      <c r="N44" s="141">
        <f t="shared" si="17"/>
        <v>-0.19627668876488436</v>
      </c>
      <c r="O44" s="140">
        <v>39.321</v>
      </c>
      <c r="P44" s="136">
        <v>238.551</v>
      </c>
      <c r="Q44" s="137">
        <v>46.72300000000002</v>
      </c>
      <c r="R44" s="136">
        <v>63.71300000000002</v>
      </c>
      <c r="S44" s="135">
        <f t="shared" si="18"/>
        <v>388.308</v>
      </c>
      <c r="T44" s="139">
        <f t="shared" si="5"/>
        <v>0.0016478999219209439</v>
      </c>
      <c r="U44" s="138">
        <v>74.25800000000001</v>
      </c>
      <c r="V44" s="136">
        <v>268.69500000000005</v>
      </c>
      <c r="W44" s="137">
        <v>26.193</v>
      </c>
      <c r="X44" s="136">
        <v>35.735</v>
      </c>
      <c r="Y44" s="135">
        <f t="shared" si="19"/>
        <v>404.8810000000001</v>
      </c>
      <c r="Z44" s="134">
        <f t="shared" si="20"/>
        <v>-0.040933014885855545</v>
      </c>
    </row>
    <row r="45" spans="1:26" ht="18.75" customHeight="1">
      <c r="A45" s="142" t="s">
        <v>462</v>
      </c>
      <c r="B45" s="369" t="s">
        <v>462</v>
      </c>
      <c r="C45" s="140">
        <v>21.700000000000003</v>
      </c>
      <c r="D45" s="136">
        <v>22.267</v>
      </c>
      <c r="E45" s="137">
        <v>1.7479999999999998</v>
      </c>
      <c r="F45" s="136">
        <v>3.92</v>
      </c>
      <c r="G45" s="135">
        <f t="shared" si="15"/>
        <v>49.635</v>
      </c>
      <c r="H45" s="139">
        <f t="shared" si="1"/>
        <v>0.0017775701906546544</v>
      </c>
      <c r="I45" s="138">
        <v>9.7</v>
      </c>
      <c r="J45" s="136">
        <v>6.466</v>
      </c>
      <c r="K45" s="137">
        <v>0.32999999999999996</v>
      </c>
      <c r="L45" s="136">
        <v>0.36</v>
      </c>
      <c r="M45" s="135">
        <f t="shared" si="16"/>
        <v>16.855999999999998</v>
      </c>
      <c r="N45" s="141">
        <f t="shared" si="17"/>
        <v>1.9446487897484577</v>
      </c>
      <c r="O45" s="140">
        <v>180.67799999999997</v>
      </c>
      <c r="P45" s="136">
        <v>174.22799999999998</v>
      </c>
      <c r="Q45" s="137">
        <v>25.606</v>
      </c>
      <c r="R45" s="136">
        <v>23.426</v>
      </c>
      <c r="S45" s="135">
        <f t="shared" si="18"/>
        <v>403.93799999999993</v>
      </c>
      <c r="T45" s="139">
        <f t="shared" si="5"/>
        <v>0.0017142304527872259</v>
      </c>
      <c r="U45" s="138">
        <v>78.015</v>
      </c>
      <c r="V45" s="136">
        <v>87.02199999999999</v>
      </c>
      <c r="W45" s="137">
        <v>7.315999999999999</v>
      </c>
      <c r="X45" s="136">
        <v>4.325</v>
      </c>
      <c r="Y45" s="135">
        <f t="shared" si="19"/>
        <v>176.67799999999997</v>
      </c>
      <c r="Z45" s="134">
        <f t="shared" si="20"/>
        <v>1.2862948414630004</v>
      </c>
    </row>
    <row r="46" spans="1:26" ht="18.75" customHeight="1">
      <c r="A46" s="142" t="s">
        <v>410</v>
      </c>
      <c r="B46" s="369" t="s">
        <v>411</v>
      </c>
      <c r="C46" s="140">
        <v>19.815</v>
      </c>
      <c r="D46" s="136">
        <v>24.041</v>
      </c>
      <c r="E46" s="137">
        <v>0.1</v>
      </c>
      <c r="F46" s="136">
        <v>0.075</v>
      </c>
      <c r="G46" s="135">
        <f t="shared" si="15"/>
        <v>44.031000000000006</v>
      </c>
      <c r="H46" s="139">
        <f t="shared" si="1"/>
        <v>0.0015768750491531199</v>
      </c>
      <c r="I46" s="138">
        <v>23.233</v>
      </c>
      <c r="J46" s="136">
        <v>16.996</v>
      </c>
      <c r="K46" s="137">
        <v>0.28099999999999997</v>
      </c>
      <c r="L46" s="136">
        <v>0.266</v>
      </c>
      <c r="M46" s="135">
        <f t="shared" si="16"/>
        <v>40.775999999999996</v>
      </c>
      <c r="N46" s="141">
        <f t="shared" si="17"/>
        <v>0.07982636845203084</v>
      </c>
      <c r="O46" s="140">
        <v>212.093</v>
      </c>
      <c r="P46" s="136">
        <v>244.695</v>
      </c>
      <c r="Q46" s="137">
        <v>7.407999999999998</v>
      </c>
      <c r="R46" s="136">
        <v>19.118999999999996</v>
      </c>
      <c r="S46" s="135">
        <f t="shared" si="18"/>
        <v>483.315</v>
      </c>
      <c r="T46" s="139">
        <f t="shared" si="5"/>
        <v>0.002051090244762459</v>
      </c>
      <c r="U46" s="138">
        <v>147.68</v>
      </c>
      <c r="V46" s="136">
        <v>162.711</v>
      </c>
      <c r="W46" s="137">
        <v>7.23</v>
      </c>
      <c r="X46" s="136">
        <v>15.032999999999998</v>
      </c>
      <c r="Y46" s="135">
        <f t="shared" si="19"/>
        <v>332.65400000000005</v>
      </c>
      <c r="Z46" s="134">
        <f t="shared" si="20"/>
        <v>0.4529060224738013</v>
      </c>
    </row>
    <row r="47" spans="1:26" ht="18.75" customHeight="1">
      <c r="A47" s="142" t="s">
        <v>428</v>
      </c>
      <c r="B47" s="369" t="s">
        <v>428</v>
      </c>
      <c r="C47" s="140">
        <v>3.8839999999999995</v>
      </c>
      <c r="D47" s="136">
        <v>11.979</v>
      </c>
      <c r="E47" s="137">
        <v>9.526</v>
      </c>
      <c r="F47" s="136">
        <v>15.559000000000001</v>
      </c>
      <c r="G47" s="135">
        <f t="shared" si="15"/>
        <v>40.948</v>
      </c>
      <c r="H47" s="139">
        <f t="shared" si="1"/>
        <v>0.0014664640710572538</v>
      </c>
      <c r="I47" s="138">
        <v>10.541</v>
      </c>
      <c r="J47" s="136">
        <v>25.291</v>
      </c>
      <c r="K47" s="137">
        <v>0.2</v>
      </c>
      <c r="L47" s="136">
        <v>0.22999999999999998</v>
      </c>
      <c r="M47" s="135">
        <f t="shared" si="16"/>
        <v>36.262</v>
      </c>
      <c r="N47" s="141">
        <f t="shared" si="17"/>
        <v>0.129226187193205</v>
      </c>
      <c r="O47" s="140">
        <v>110.281</v>
      </c>
      <c r="P47" s="136">
        <v>188.21900000000002</v>
      </c>
      <c r="Q47" s="137">
        <v>29.433000000000003</v>
      </c>
      <c r="R47" s="136">
        <v>65.074</v>
      </c>
      <c r="S47" s="135">
        <f t="shared" si="18"/>
        <v>393.007</v>
      </c>
      <c r="T47" s="139">
        <f t="shared" si="5"/>
        <v>0.001667841519140436</v>
      </c>
      <c r="U47" s="138">
        <v>116.973</v>
      </c>
      <c r="V47" s="136">
        <v>181.43700000000004</v>
      </c>
      <c r="W47" s="137">
        <v>2.165</v>
      </c>
      <c r="X47" s="136">
        <v>2.585</v>
      </c>
      <c r="Y47" s="135">
        <f t="shared" si="19"/>
        <v>303.16</v>
      </c>
      <c r="Z47" s="134">
        <f t="shared" si="20"/>
        <v>0.2963682543871222</v>
      </c>
    </row>
    <row r="48" spans="1:26" ht="18.75" customHeight="1">
      <c r="A48" s="142" t="s">
        <v>388</v>
      </c>
      <c r="B48" s="369" t="s">
        <v>389</v>
      </c>
      <c r="C48" s="140">
        <v>9.51</v>
      </c>
      <c r="D48" s="136">
        <v>23.389999999999997</v>
      </c>
      <c r="E48" s="137">
        <v>0.7</v>
      </c>
      <c r="F48" s="136">
        <v>5.7</v>
      </c>
      <c r="G48" s="135">
        <f t="shared" si="15"/>
        <v>39.300000000000004</v>
      </c>
      <c r="H48" s="139">
        <f t="shared" si="1"/>
        <v>0.0014074445148126913</v>
      </c>
      <c r="I48" s="138">
        <v>26.613</v>
      </c>
      <c r="J48" s="136">
        <v>44.925</v>
      </c>
      <c r="K48" s="137">
        <v>0.29</v>
      </c>
      <c r="L48" s="136">
        <v>0.35</v>
      </c>
      <c r="M48" s="135">
        <f t="shared" si="16"/>
        <v>72.178</v>
      </c>
      <c r="N48" s="141">
        <f t="shared" si="17"/>
        <v>-0.4555127601208123</v>
      </c>
      <c r="O48" s="140">
        <v>111.43700000000001</v>
      </c>
      <c r="P48" s="136">
        <v>221.26900000000003</v>
      </c>
      <c r="Q48" s="137">
        <v>8.620000000000001</v>
      </c>
      <c r="R48" s="136">
        <v>32.55</v>
      </c>
      <c r="S48" s="135">
        <f t="shared" si="18"/>
        <v>373.87600000000003</v>
      </c>
      <c r="T48" s="139">
        <f t="shared" si="5"/>
        <v>0.0015866534586156218</v>
      </c>
      <c r="U48" s="138">
        <v>124.642</v>
      </c>
      <c r="V48" s="136">
        <v>202.544</v>
      </c>
      <c r="W48" s="137">
        <v>7.422</v>
      </c>
      <c r="X48" s="136">
        <v>31.841000000000008</v>
      </c>
      <c r="Y48" s="135">
        <f t="shared" si="19"/>
        <v>366.44900000000007</v>
      </c>
      <c r="Z48" s="134">
        <f t="shared" si="20"/>
        <v>0.02026748606218054</v>
      </c>
    </row>
    <row r="49" spans="1:26" ht="18.75" customHeight="1">
      <c r="A49" s="142" t="s">
        <v>429</v>
      </c>
      <c r="B49" s="369" t="s">
        <v>430</v>
      </c>
      <c r="C49" s="140">
        <v>1.7289999999999999</v>
      </c>
      <c r="D49" s="136">
        <v>7.671</v>
      </c>
      <c r="E49" s="137">
        <v>11.604</v>
      </c>
      <c r="F49" s="136">
        <v>10.647</v>
      </c>
      <c r="G49" s="135">
        <f t="shared" si="15"/>
        <v>31.650999999999996</v>
      </c>
      <c r="H49" s="139">
        <f t="shared" si="1"/>
        <v>0.0011335121205683584</v>
      </c>
      <c r="I49" s="138">
        <v>0</v>
      </c>
      <c r="J49" s="136">
        <v>1.612</v>
      </c>
      <c r="K49" s="137">
        <v>6.32</v>
      </c>
      <c r="L49" s="136">
        <v>8.225</v>
      </c>
      <c r="M49" s="135">
        <f t="shared" si="16"/>
        <v>16.157</v>
      </c>
      <c r="N49" s="141">
        <f t="shared" si="17"/>
        <v>0.9589651544222315</v>
      </c>
      <c r="O49" s="140">
        <v>13.599</v>
      </c>
      <c r="P49" s="136">
        <v>55.786</v>
      </c>
      <c r="Q49" s="137">
        <v>62.691</v>
      </c>
      <c r="R49" s="136">
        <v>69.07300000000001</v>
      </c>
      <c r="S49" s="135">
        <f t="shared" si="18"/>
        <v>201.14900000000003</v>
      </c>
      <c r="T49" s="139">
        <f t="shared" si="5"/>
        <v>0.0008536353137058108</v>
      </c>
      <c r="U49" s="138">
        <v>0</v>
      </c>
      <c r="V49" s="136">
        <v>12.896</v>
      </c>
      <c r="W49" s="137">
        <v>49.294000000000004</v>
      </c>
      <c r="X49" s="136">
        <v>63.839000000000006</v>
      </c>
      <c r="Y49" s="135">
        <f t="shared" si="19"/>
        <v>126.02900000000001</v>
      </c>
      <c r="Z49" s="134">
        <f t="shared" si="20"/>
        <v>0.596053289322299</v>
      </c>
    </row>
    <row r="50" spans="1:26" ht="18.75" customHeight="1">
      <c r="A50" s="142" t="s">
        <v>390</v>
      </c>
      <c r="B50" s="369" t="s">
        <v>391</v>
      </c>
      <c r="C50" s="140">
        <v>12.758999999999999</v>
      </c>
      <c r="D50" s="136">
        <v>10.095999999999998</v>
      </c>
      <c r="E50" s="137">
        <v>3.6029999999999998</v>
      </c>
      <c r="F50" s="136">
        <v>5.073</v>
      </c>
      <c r="G50" s="135">
        <f t="shared" si="15"/>
        <v>31.531</v>
      </c>
      <c r="H50" s="139">
        <f t="shared" si="1"/>
        <v>0.0011292145800651135</v>
      </c>
      <c r="I50" s="138">
        <v>25.93</v>
      </c>
      <c r="J50" s="136">
        <v>40.937999999999995</v>
      </c>
      <c r="K50" s="137">
        <v>14.467</v>
      </c>
      <c r="L50" s="136">
        <v>6.996999999999999</v>
      </c>
      <c r="M50" s="135">
        <f t="shared" si="16"/>
        <v>88.332</v>
      </c>
      <c r="N50" s="141">
        <f t="shared" si="17"/>
        <v>-0.6430398949418104</v>
      </c>
      <c r="O50" s="140">
        <v>145.9290000000001</v>
      </c>
      <c r="P50" s="136">
        <v>196.91899999999993</v>
      </c>
      <c r="Q50" s="137">
        <v>57.947999999999986</v>
      </c>
      <c r="R50" s="136">
        <v>36.537000000000006</v>
      </c>
      <c r="S50" s="135">
        <f t="shared" si="18"/>
        <v>437.33299999999997</v>
      </c>
      <c r="T50" s="139">
        <f t="shared" si="5"/>
        <v>0.0018559520188959591</v>
      </c>
      <c r="U50" s="138">
        <v>287.79399999999987</v>
      </c>
      <c r="V50" s="136">
        <v>312.8789999999999</v>
      </c>
      <c r="W50" s="137">
        <v>115.369</v>
      </c>
      <c r="X50" s="136">
        <v>93.62599999999998</v>
      </c>
      <c r="Y50" s="135">
        <f t="shared" si="19"/>
        <v>809.6679999999998</v>
      </c>
      <c r="Z50" s="134">
        <f t="shared" si="20"/>
        <v>-0.45986132587677897</v>
      </c>
    </row>
    <row r="51" spans="1:26" ht="18.75" customHeight="1">
      <c r="A51" s="142" t="s">
        <v>426</v>
      </c>
      <c r="B51" s="369" t="s">
        <v>427</v>
      </c>
      <c r="C51" s="140">
        <v>3.171</v>
      </c>
      <c r="D51" s="136">
        <v>4.578</v>
      </c>
      <c r="E51" s="137">
        <v>19.043</v>
      </c>
      <c r="F51" s="136">
        <v>4.622999999999999</v>
      </c>
      <c r="G51" s="135">
        <f t="shared" si="15"/>
        <v>31.415</v>
      </c>
      <c r="H51" s="139">
        <f t="shared" si="1"/>
        <v>0.0011250602909119768</v>
      </c>
      <c r="I51" s="138">
        <v>5.329</v>
      </c>
      <c r="J51" s="136">
        <v>12.06</v>
      </c>
      <c r="K51" s="137">
        <v>3.695</v>
      </c>
      <c r="L51" s="136">
        <v>3.51</v>
      </c>
      <c r="M51" s="135">
        <f t="shared" si="16"/>
        <v>24.594</v>
      </c>
      <c r="N51" s="141">
        <f t="shared" si="17"/>
        <v>0.2773440676587784</v>
      </c>
      <c r="O51" s="140">
        <v>26.092</v>
      </c>
      <c r="P51" s="136">
        <v>43.024</v>
      </c>
      <c r="Q51" s="137">
        <v>23.723</v>
      </c>
      <c r="R51" s="136">
        <v>25.385</v>
      </c>
      <c r="S51" s="135">
        <f t="shared" si="18"/>
        <v>118.224</v>
      </c>
      <c r="T51" s="139">
        <f t="shared" si="5"/>
        <v>0.0005017185336618912</v>
      </c>
      <c r="U51" s="138">
        <v>46.653999999999996</v>
      </c>
      <c r="V51" s="136">
        <v>93.07099999999998</v>
      </c>
      <c r="W51" s="137">
        <v>64.64199999999998</v>
      </c>
      <c r="X51" s="136">
        <v>73.168</v>
      </c>
      <c r="Y51" s="135">
        <f t="shared" si="19"/>
        <v>277.53499999999997</v>
      </c>
      <c r="Z51" s="134">
        <f t="shared" si="20"/>
        <v>-0.5740212946114904</v>
      </c>
    </row>
    <row r="52" spans="1:26" ht="18.75" customHeight="1">
      <c r="A52" s="142" t="s">
        <v>463</v>
      </c>
      <c r="B52" s="369" t="s">
        <v>463</v>
      </c>
      <c r="C52" s="140">
        <v>0</v>
      </c>
      <c r="D52" s="136">
        <v>0</v>
      </c>
      <c r="E52" s="137">
        <v>5.7669999999999995</v>
      </c>
      <c r="F52" s="136">
        <v>24.578</v>
      </c>
      <c r="G52" s="135">
        <f t="shared" si="15"/>
        <v>30.345</v>
      </c>
      <c r="H52" s="139">
        <f t="shared" si="1"/>
        <v>0.0010867405547580436</v>
      </c>
      <c r="I52" s="138">
        <v>0.133</v>
      </c>
      <c r="J52" s="136">
        <v>5.749</v>
      </c>
      <c r="K52" s="137">
        <v>5.921</v>
      </c>
      <c r="L52" s="136">
        <v>16.917</v>
      </c>
      <c r="M52" s="135">
        <f t="shared" si="16"/>
        <v>28.720000000000002</v>
      </c>
      <c r="N52" s="141">
        <f t="shared" si="17"/>
        <v>0.05658077994428967</v>
      </c>
      <c r="O52" s="140"/>
      <c r="P52" s="136"/>
      <c r="Q52" s="137">
        <v>30.993000000000002</v>
      </c>
      <c r="R52" s="136">
        <v>91.06899999999999</v>
      </c>
      <c r="S52" s="135">
        <f t="shared" si="18"/>
        <v>122.06199999999998</v>
      </c>
      <c r="T52" s="139">
        <f t="shared" si="5"/>
        <v>0.0005180062225591907</v>
      </c>
      <c r="U52" s="138">
        <v>1.697</v>
      </c>
      <c r="V52" s="136">
        <v>10.238999999999999</v>
      </c>
      <c r="W52" s="137">
        <v>52.57700000000001</v>
      </c>
      <c r="X52" s="136">
        <v>119.02700000000002</v>
      </c>
      <c r="Y52" s="135">
        <f t="shared" si="19"/>
        <v>183.54000000000002</v>
      </c>
      <c r="Z52" s="134">
        <f t="shared" si="20"/>
        <v>-0.33495695761141997</v>
      </c>
    </row>
    <row r="53" spans="1:26" ht="18.75" customHeight="1">
      <c r="A53" s="142" t="s">
        <v>422</v>
      </c>
      <c r="B53" s="369" t="s">
        <v>423</v>
      </c>
      <c r="C53" s="140">
        <v>6.2669999999999995</v>
      </c>
      <c r="D53" s="136">
        <v>6.39</v>
      </c>
      <c r="E53" s="137">
        <v>7.669</v>
      </c>
      <c r="F53" s="136">
        <v>9.728</v>
      </c>
      <c r="G53" s="135">
        <f t="shared" si="15"/>
        <v>30.054000000000002</v>
      </c>
      <c r="H53" s="139">
        <f t="shared" si="1"/>
        <v>0.001076319019037675</v>
      </c>
      <c r="I53" s="138">
        <v>0</v>
      </c>
      <c r="J53" s="136">
        <v>0</v>
      </c>
      <c r="K53" s="137">
        <v>3.818</v>
      </c>
      <c r="L53" s="136">
        <v>0.15</v>
      </c>
      <c r="M53" s="135">
        <f t="shared" si="16"/>
        <v>3.968</v>
      </c>
      <c r="N53" s="141">
        <f t="shared" si="17"/>
        <v>6.574092741935485</v>
      </c>
      <c r="O53" s="140">
        <v>87.596</v>
      </c>
      <c r="P53" s="136">
        <v>95.732</v>
      </c>
      <c r="Q53" s="137">
        <v>124.144</v>
      </c>
      <c r="R53" s="136">
        <v>135.94899999999998</v>
      </c>
      <c r="S53" s="135">
        <f t="shared" si="18"/>
        <v>443.42099999999994</v>
      </c>
      <c r="T53" s="139">
        <f t="shared" si="5"/>
        <v>0.0018817882487049114</v>
      </c>
      <c r="U53" s="138">
        <v>0</v>
      </c>
      <c r="V53" s="136">
        <v>0</v>
      </c>
      <c r="W53" s="137">
        <v>302.618</v>
      </c>
      <c r="X53" s="136">
        <v>218.95700000000002</v>
      </c>
      <c r="Y53" s="135">
        <f t="shared" si="19"/>
        <v>521.575</v>
      </c>
      <c r="Z53" s="134">
        <f t="shared" si="20"/>
        <v>-0.14984230455830916</v>
      </c>
    </row>
    <row r="54" spans="1:26" ht="18.75" customHeight="1">
      <c r="A54" s="142" t="s">
        <v>464</v>
      </c>
      <c r="B54" s="369" t="s">
        <v>465</v>
      </c>
      <c r="C54" s="140">
        <v>14.7</v>
      </c>
      <c r="D54" s="136">
        <v>14.7</v>
      </c>
      <c r="E54" s="137">
        <v>0</v>
      </c>
      <c r="F54" s="136">
        <v>0</v>
      </c>
      <c r="G54" s="135">
        <f t="shared" si="15"/>
        <v>29.4</v>
      </c>
      <c r="H54" s="139">
        <f t="shared" si="1"/>
        <v>0.0010528974232949903</v>
      </c>
      <c r="I54" s="138">
        <v>5</v>
      </c>
      <c r="J54" s="136">
        <v>16.8</v>
      </c>
      <c r="K54" s="137"/>
      <c r="L54" s="136"/>
      <c r="M54" s="135">
        <f t="shared" si="16"/>
        <v>21.8</v>
      </c>
      <c r="N54" s="141">
        <f t="shared" si="17"/>
        <v>0.3486238532110091</v>
      </c>
      <c r="O54" s="140">
        <v>64.8</v>
      </c>
      <c r="P54" s="136">
        <v>110.1</v>
      </c>
      <c r="Q54" s="137">
        <v>0</v>
      </c>
      <c r="R54" s="136">
        <v>0.01</v>
      </c>
      <c r="S54" s="135">
        <f t="shared" si="18"/>
        <v>174.90999999999997</v>
      </c>
      <c r="T54" s="139">
        <f t="shared" si="5"/>
        <v>0.0007422823514920945</v>
      </c>
      <c r="U54" s="138">
        <v>41.5</v>
      </c>
      <c r="V54" s="136">
        <v>124.8</v>
      </c>
      <c r="W54" s="137">
        <v>0</v>
      </c>
      <c r="X54" s="136">
        <v>0</v>
      </c>
      <c r="Y54" s="135">
        <f t="shared" si="19"/>
        <v>166.3</v>
      </c>
      <c r="Z54" s="134">
        <f t="shared" si="20"/>
        <v>0.05177390258568826</v>
      </c>
    </row>
    <row r="55" spans="1:26" ht="18.75" customHeight="1">
      <c r="A55" s="142" t="s">
        <v>466</v>
      </c>
      <c r="B55" s="369" t="s">
        <v>467</v>
      </c>
      <c r="C55" s="140">
        <v>0</v>
      </c>
      <c r="D55" s="136">
        <v>0</v>
      </c>
      <c r="E55" s="137">
        <v>22.67</v>
      </c>
      <c r="F55" s="136">
        <v>6.177</v>
      </c>
      <c r="G55" s="135">
        <f t="shared" si="15"/>
        <v>28.847</v>
      </c>
      <c r="H55" s="139">
        <f t="shared" si="1"/>
        <v>0.001033092924142537</v>
      </c>
      <c r="I55" s="138"/>
      <c r="J55" s="136"/>
      <c r="K55" s="137">
        <v>8.7</v>
      </c>
      <c r="L55" s="136">
        <v>4.85</v>
      </c>
      <c r="M55" s="135">
        <f t="shared" si="16"/>
        <v>13.549999999999999</v>
      </c>
      <c r="N55" s="141" t="s">
        <v>50</v>
      </c>
      <c r="O55" s="140"/>
      <c r="P55" s="136"/>
      <c r="Q55" s="137">
        <v>46.138000000000005</v>
      </c>
      <c r="R55" s="136">
        <v>30.688</v>
      </c>
      <c r="S55" s="135">
        <f t="shared" si="18"/>
        <v>76.82600000000001</v>
      </c>
      <c r="T55" s="139">
        <f t="shared" si="5"/>
        <v>0.00032603386847939895</v>
      </c>
      <c r="U55" s="138"/>
      <c r="V55" s="136"/>
      <c r="W55" s="137">
        <v>143.02499999999998</v>
      </c>
      <c r="X55" s="136">
        <v>137.738</v>
      </c>
      <c r="Y55" s="135">
        <f t="shared" si="19"/>
        <v>280.763</v>
      </c>
      <c r="Z55" s="134">
        <f t="shared" si="20"/>
        <v>-0.7263670782831071</v>
      </c>
    </row>
    <row r="56" spans="1:26" ht="18.75" customHeight="1">
      <c r="A56" s="142" t="s">
        <v>404</v>
      </c>
      <c r="B56" s="369" t="s">
        <v>405</v>
      </c>
      <c r="C56" s="140">
        <v>4.465999999999999</v>
      </c>
      <c r="D56" s="136">
        <v>15.119</v>
      </c>
      <c r="E56" s="137">
        <v>1.81</v>
      </c>
      <c r="F56" s="136">
        <v>2.42</v>
      </c>
      <c r="G56" s="135">
        <f t="shared" si="15"/>
        <v>23.814999999999998</v>
      </c>
      <c r="H56" s="139">
        <f t="shared" si="1"/>
        <v>0.0008528827257064691</v>
      </c>
      <c r="I56" s="138">
        <v>5.037999999999999</v>
      </c>
      <c r="J56" s="136">
        <v>18.359</v>
      </c>
      <c r="K56" s="137">
        <v>2.8999999999999995</v>
      </c>
      <c r="L56" s="136">
        <v>3.5060000000000002</v>
      </c>
      <c r="M56" s="135">
        <f t="shared" si="16"/>
        <v>29.803</v>
      </c>
      <c r="N56" s="141">
        <f t="shared" si="17"/>
        <v>-0.20091937053316788</v>
      </c>
      <c r="O56" s="140">
        <v>37.135</v>
      </c>
      <c r="P56" s="136">
        <v>163.78199999999998</v>
      </c>
      <c r="Q56" s="137">
        <v>11.85299999999999</v>
      </c>
      <c r="R56" s="136">
        <v>17.708</v>
      </c>
      <c r="S56" s="135">
        <f t="shared" si="18"/>
        <v>230.47799999999995</v>
      </c>
      <c r="T56" s="139">
        <f t="shared" si="5"/>
        <v>0.0009781016054381964</v>
      </c>
      <c r="U56" s="138">
        <v>41.068999999999996</v>
      </c>
      <c r="V56" s="136">
        <v>141.71800000000005</v>
      </c>
      <c r="W56" s="137">
        <v>17.404000000000003</v>
      </c>
      <c r="X56" s="136">
        <v>22.731000000000005</v>
      </c>
      <c r="Y56" s="135">
        <f t="shared" si="19"/>
        <v>222.92200000000003</v>
      </c>
      <c r="Z56" s="134">
        <f t="shared" si="20"/>
        <v>0.03389526381424868</v>
      </c>
    </row>
    <row r="57" spans="1:26" ht="18.75" customHeight="1">
      <c r="A57" s="142" t="s">
        <v>468</v>
      </c>
      <c r="B57" s="369" t="s">
        <v>469</v>
      </c>
      <c r="C57" s="140">
        <v>0</v>
      </c>
      <c r="D57" s="136">
        <v>0</v>
      </c>
      <c r="E57" s="137">
        <v>14.067</v>
      </c>
      <c r="F57" s="136">
        <v>8.280000000000001</v>
      </c>
      <c r="G57" s="135">
        <f t="shared" si="15"/>
        <v>22.347</v>
      </c>
      <c r="H57" s="139">
        <f t="shared" si="1"/>
        <v>0.0008003094802167738</v>
      </c>
      <c r="I57" s="138">
        <v>1.6</v>
      </c>
      <c r="J57" s="136">
        <v>3.296</v>
      </c>
      <c r="K57" s="137">
        <v>1.8599999999999999</v>
      </c>
      <c r="L57" s="136">
        <v>5.672000000000001</v>
      </c>
      <c r="M57" s="135">
        <f t="shared" si="16"/>
        <v>12.428</v>
      </c>
      <c r="N57" s="141">
        <f t="shared" si="17"/>
        <v>0.7981171548117154</v>
      </c>
      <c r="O57" s="140"/>
      <c r="P57" s="136">
        <v>5</v>
      </c>
      <c r="Q57" s="137">
        <v>24.03</v>
      </c>
      <c r="R57" s="136">
        <v>13.910999999999998</v>
      </c>
      <c r="S57" s="135">
        <f t="shared" si="18"/>
        <v>42.941</v>
      </c>
      <c r="T57" s="139">
        <f t="shared" si="5"/>
        <v>0.0001822328423499059</v>
      </c>
      <c r="U57" s="138">
        <v>24.541000000000004</v>
      </c>
      <c r="V57" s="136">
        <v>40.96</v>
      </c>
      <c r="W57" s="137">
        <v>2.718</v>
      </c>
      <c r="X57" s="136">
        <v>6.464</v>
      </c>
      <c r="Y57" s="135">
        <f t="shared" si="19"/>
        <v>74.683</v>
      </c>
      <c r="Z57" s="134">
        <f t="shared" si="20"/>
        <v>-0.4250230976259658</v>
      </c>
    </row>
    <row r="58" spans="1:26" ht="18.75" customHeight="1">
      <c r="A58" s="142" t="s">
        <v>443</v>
      </c>
      <c r="B58" s="369" t="s">
        <v>444</v>
      </c>
      <c r="C58" s="140">
        <v>3.75</v>
      </c>
      <c r="D58" s="136">
        <v>6.253</v>
      </c>
      <c r="E58" s="137">
        <v>4.369</v>
      </c>
      <c r="F58" s="136">
        <v>7.860999999999998</v>
      </c>
      <c r="G58" s="135">
        <f t="shared" si="15"/>
        <v>22.232999999999997</v>
      </c>
      <c r="H58" s="139">
        <f t="shared" si="1"/>
        <v>0.000796226816738691</v>
      </c>
      <c r="I58" s="138">
        <v>2.3129999999999997</v>
      </c>
      <c r="J58" s="136">
        <v>5.351999999999999</v>
      </c>
      <c r="K58" s="137">
        <v>13.759</v>
      </c>
      <c r="L58" s="136">
        <v>14.751000000000001</v>
      </c>
      <c r="M58" s="135">
        <f t="shared" si="16"/>
        <v>36.175</v>
      </c>
      <c r="N58" s="141">
        <f t="shared" si="17"/>
        <v>-0.3854042847270215</v>
      </c>
      <c r="O58" s="140">
        <v>36.691</v>
      </c>
      <c r="P58" s="136">
        <v>55.638</v>
      </c>
      <c r="Q58" s="137">
        <v>74.22800000000001</v>
      </c>
      <c r="R58" s="136">
        <v>102.15600000000002</v>
      </c>
      <c r="S58" s="135">
        <f t="shared" si="18"/>
        <v>268.713</v>
      </c>
      <c r="T58" s="139">
        <f t="shared" si="5"/>
        <v>0.0011403631439968855</v>
      </c>
      <c r="U58" s="138">
        <v>19.652999999999995</v>
      </c>
      <c r="V58" s="136">
        <v>44.632999999999996</v>
      </c>
      <c r="W58" s="137">
        <v>87.99300000000001</v>
      </c>
      <c r="X58" s="136">
        <v>80.98099999999998</v>
      </c>
      <c r="Y58" s="135">
        <f t="shared" si="19"/>
        <v>233.26</v>
      </c>
      <c r="Z58" s="134">
        <f t="shared" si="20"/>
        <v>0.15198919660464738</v>
      </c>
    </row>
    <row r="59" spans="1:26" ht="18.75" customHeight="1">
      <c r="A59" s="142" t="s">
        <v>398</v>
      </c>
      <c r="B59" s="369" t="s">
        <v>399</v>
      </c>
      <c r="C59" s="140">
        <v>4.024</v>
      </c>
      <c r="D59" s="136">
        <v>14.322999999999999</v>
      </c>
      <c r="E59" s="137">
        <v>1.419</v>
      </c>
      <c r="F59" s="136">
        <v>2.048</v>
      </c>
      <c r="G59" s="135">
        <f t="shared" si="15"/>
        <v>21.814</v>
      </c>
      <c r="H59" s="139">
        <f t="shared" si="1"/>
        <v>0.0007812212378148611</v>
      </c>
      <c r="I59" s="138">
        <v>5.8420000000000005</v>
      </c>
      <c r="J59" s="136">
        <v>12.533999999999997</v>
      </c>
      <c r="K59" s="137">
        <v>1.555</v>
      </c>
      <c r="L59" s="136">
        <v>0.93</v>
      </c>
      <c r="M59" s="135">
        <f t="shared" si="16"/>
        <v>20.860999999999997</v>
      </c>
      <c r="N59" s="141">
        <f t="shared" si="17"/>
        <v>0.04568333253439438</v>
      </c>
      <c r="O59" s="140">
        <v>36.842</v>
      </c>
      <c r="P59" s="136">
        <v>129.493</v>
      </c>
      <c r="Q59" s="137">
        <v>9.311000000000002</v>
      </c>
      <c r="R59" s="136">
        <v>21.999</v>
      </c>
      <c r="S59" s="135">
        <f t="shared" si="18"/>
        <v>197.64499999999998</v>
      </c>
      <c r="T59" s="139">
        <f t="shared" si="5"/>
        <v>0.0008387650526593965</v>
      </c>
      <c r="U59" s="138">
        <v>54.516000000000005</v>
      </c>
      <c r="V59" s="136">
        <v>121.81200000000005</v>
      </c>
      <c r="W59" s="137">
        <v>21.028</v>
      </c>
      <c r="X59" s="136">
        <v>24.348000000000003</v>
      </c>
      <c r="Y59" s="135">
        <f t="shared" si="19"/>
        <v>221.70400000000006</v>
      </c>
      <c r="Z59" s="134">
        <f t="shared" si="20"/>
        <v>-0.10851856529426662</v>
      </c>
    </row>
    <row r="60" spans="1:26" ht="18.75" customHeight="1">
      <c r="A60" s="142" t="s">
        <v>418</v>
      </c>
      <c r="B60" s="369" t="s">
        <v>419</v>
      </c>
      <c r="C60" s="140">
        <v>8.062</v>
      </c>
      <c r="D60" s="136">
        <v>8.571</v>
      </c>
      <c r="E60" s="137">
        <v>1.765</v>
      </c>
      <c r="F60" s="136">
        <v>1.9749999999999999</v>
      </c>
      <c r="G60" s="135">
        <f t="shared" si="15"/>
        <v>20.373</v>
      </c>
      <c r="H60" s="139">
        <f t="shared" si="1"/>
        <v>0.0007296149389383958</v>
      </c>
      <c r="I60" s="138">
        <v>2.330999999999999</v>
      </c>
      <c r="J60" s="136">
        <v>9.171</v>
      </c>
      <c r="K60" s="137">
        <v>2.3720000000000003</v>
      </c>
      <c r="L60" s="136">
        <v>4.875</v>
      </c>
      <c r="M60" s="135">
        <f t="shared" si="16"/>
        <v>18.749</v>
      </c>
      <c r="N60" s="141">
        <f t="shared" si="17"/>
        <v>0.0866179529574913</v>
      </c>
      <c r="O60" s="140">
        <v>92.39000000000004</v>
      </c>
      <c r="P60" s="136">
        <v>95.60300000000005</v>
      </c>
      <c r="Q60" s="137">
        <v>16.677999999999997</v>
      </c>
      <c r="R60" s="136">
        <v>29.873</v>
      </c>
      <c r="S60" s="135">
        <f t="shared" si="18"/>
        <v>234.5440000000001</v>
      </c>
      <c r="T60" s="139">
        <f t="shared" si="5"/>
        <v>0.0009953568798145441</v>
      </c>
      <c r="U60" s="138">
        <v>18.646000000000008</v>
      </c>
      <c r="V60" s="136">
        <v>45.457</v>
      </c>
      <c r="W60" s="137">
        <v>52.86900000000002</v>
      </c>
      <c r="X60" s="136">
        <v>78.259</v>
      </c>
      <c r="Y60" s="135">
        <f t="shared" si="19"/>
        <v>195.23100000000005</v>
      </c>
      <c r="Z60" s="134">
        <f t="shared" si="20"/>
        <v>0.2013665862491103</v>
      </c>
    </row>
    <row r="61" spans="1:26" ht="18.75" customHeight="1" thickBot="1">
      <c r="A61" s="133" t="s">
        <v>56</v>
      </c>
      <c r="B61" s="370" t="s">
        <v>56</v>
      </c>
      <c r="C61" s="131">
        <v>40.08500000000001</v>
      </c>
      <c r="D61" s="127">
        <v>60.928000000000004</v>
      </c>
      <c r="E61" s="128">
        <v>102.23100000000008</v>
      </c>
      <c r="F61" s="127">
        <v>188.59799999999998</v>
      </c>
      <c r="G61" s="126">
        <f t="shared" si="15"/>
        <v>391.8420000000001</v>
      </c>
      <c r="H61" s="130">
        <f t="shared" si="1"/>
        <v>0.014032973882270603</v>
      </c>
      <c r="I61" s="129">
        <v>92.94800000000001</v>
      </c>
      <c r="J61" s="127">
        <v>201.64699999999996</v>
      </c>
      <c r="K61" s="128">
        <v>200.3039999999999</v>
      </c>
      <c r="L61" s="127">
        <v>321.11100000000005</v>
      </c>
      <c r="M61" s="126">
        <f t="shared" si="16"/>
        <v>816.01</v>
      </c>
      <c r="N61" s="132">
        <f t="shared" si="17"/>
        <v>-0.5198073553020182</v>
      </c>
      <c r="O61" s="131">
        <v>498.18399999999997</v>
      </c>
      <c r="P61" s="127">
        <v>690.46</v>
      </c>
      <c r="Q61" s="128">
        <v>1074.523</v>
      </c>
      <c r="R61" s="127">
        <v>2038.2799999999984</v>
      </c>
      <c r="S61" s="126">
        <f t="shared" si="18"/>
        <v>4301.446999999998</v>
      </c>
      <c r="T61" s="130">
        <f t="shared" si="5"/>
        <v>0.0182544634039141</v>
      </c>
      <c r="U61" s="129">
        <v>811.48</v>
      </c>
      <c r="V61" s="127">
        <v>1865.394</v>
      </c>
      <c r="W61" s="128">
        <v>1598.9369999999994</v>
      </c>
      <c r="X61" s="127">
        <v>2766.8910000000014</v>
      </c>
      <c r="Y61" s="126">
        <f t="shared" si="19"/>
        <v>7042.702000000001</v>
      </c>
      <c r="Z61" s="125">
        <f t="shared" si="20"/>
        <v>-0.38923342205875</v>
      </c>
    </row>
    <row r="62" spans="1:2" ht="15" thickTop="1">
      <c r="A62" s="124" t="s">
        <v>43</v>
      </c>
      <c r="B62" s="124"/>
    </row>
    <row r="63" spans="1:2" ht="15">
      <c r="A63" s="124" t="s">
        <v>147</v>
      </c>
      <c r="B63" s="124"/>
    </row>
    <row r="64" spans="1:3" ht="14.25">
      <c r="A64" s="371" t="s">
        <v>125</v>
      </c>
      <c r="B64" s="372"/>
      <c r="C64" s="372"/>
    </row>
  </sheetData>
  <sheetProtection/>
  <mergeCells count="26">
    <mergeCell ref="U7:V7"/>
    <mergeCell ref="W7:X7"/>
    <mergeCell ref="N6:N8"/>
    <mergeCell ref="O6:S6"/>
    <mergeCell ref="T6:T8"/>
    <mergeCell ref="U6:Y6"/>
    <mergeCell ref="C7:D7"/>
    <mergeCell ref="E7:F7"/>
    <mergeCell ref="G7:G8"/>
    <mergeCell ref="I7:J7"/>
    <mergeCell ref="K7:L7"/>
    <mergeCell ref="Y7:Y8"/>
    <mergeCell ref="M7:M8"/>
    <mergeCell ref="O7:P7"/>
    <mergeCell ref="Q7:R7"/>
    <mergeCell ref="S7:S8"/>
    <mergeCell ref="A3:Z3"/>
    <mergeCell ref="A4:Z4"/>
    <mergeCell ref="A5:A8"/>
    <mergeCell ref="B5:B8"/>
    <mergeCell ref="C5:N5"/>
    <mergeCell ref="O5:Z5"/>
    <mergeCell ref="C6:G6"/>
    <mergeCell ref="H6:H8"/>
    <mergeCell ref="I6:M6"/>
    <mergeCell ref="Z6:Z8"/>
  </mergeCells>
  <conditionalFormatting sqref="Z62:Z65536 N62:N65536 Z3 N3 N5:N8 Z5:Z8">
    <cfRule type="cellIs" priority="3" dxfId="93" operator="lessThan" stopIfTrue="1">
      <formula>0</formula>
    </cfRule>
  </conditionalFormatting>
  <conditionalFormatting sqref="Z9:Z61 N9:N61">
    <cfRule type="cellIs" priority="4" dxfId="93" operator="lessThan" stopIfTrue="1">
      <formula>0</formula>
    </cfRule>
    <cfRule type="cellIs" priority="5" dxfId="95" operator="greaterThanOrEqual" stopIfTrue="1">
      <formula>0</formula>
    </cfRule>
  </conditionalFormatting>
  <conditionalFormatting sqref="H6:H8">
    <cfRule type="cellIs" priority="2" dxfId="93" operator="lessThan" stopIfTrue="1">
      <formula>0</formula>
    </cfRule>
  </conditionalFormatting>
  <conditionalFormatting sqref="T6:T8">
    <cfRule type="cellIs" priority="1" dxfId="93" operator="lessThan" stopIfTrue="1">
      <formula>0</formula>
    </cfRule>
  </conditionalFormatting>
  <hyperlinks>
    <hyperlink ref="A1:B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0"/>
  </sheetPr>
  <dimension ref="A1:AA24"/>
  <sheetViews>
    <sheetView showGridLines="0" zoomScale="76" zoomScaleNormal="76" zoomScalePageLayoutView="0" workbookViewId="0" topLeftCell="E1">
      <selection activeCell="U11" sqref="U11:X21"/>
    </sheetView>
  </sheetViews>
  <sheetFormatPr defaultColWidth="8.00390625" defaultRowHeight="15"/>
  <cols>
    <col min="1" max="1" width="25.28125" style="123" customWidth="1"/>
    <col min="2" max="2" width="38.140625" style="123" customWidth="1"/>
    <col min="3" max="3" width="11.00390625" style="123" customWidth="1"/>
    <col min="4" max="4" width="12.28125" style="123" bestFit="1" customWidth="1"/>
    <col min="5" max="5" width="8.7109375" style="123" bestFit="1" customWidth="1"/>
    <col min="6" max="6" width="10.7109375" style="123" bestFit="1" customWidth="1"/>
    <col min="7" max="7" width="10.140625" style="123" customWidth="1"/>
    <col min="8" max="8" width="10.7109375" style="123" customWidth="1"/>
    <col min="9" max="10" width="11.7109375" style="123" bestFit="1" customWidth="1"/>
    <col min="11" max="11" width="9.00390625" style="123" bestFit="1" customWidth="1"/>
    <col min="12" max="12" width="10.7109375" style="123" bestFit="1" customWidth="1"/>
    <col min="13" max="13" width="11.7109375" style="123" bestFit="1" customWidth="1"/>
    <col min="14" max="14" width="9.28125" style="123" customWidth="1"/>
    <col min="15" max="15" width="11.7109375" style="123" bestFit="1" customWidth="1"/>
    <col min="16" max="16" width="12.28125" style="123" bestFit="1" customWidth="1"/>
    <col min="17" max="17" width="9.28125" style="123" customWidth="1"/>
    <col min="18" max="18" width="10.7109375" style="123" bestFit="1" customWidth="1"/>
    <col min="19" max="19" width="11.8515625" style="123" customWidth="1"/>
    <col min="20" max="20" width="10.140625" style="123" customWidth="1"/>
    <col min="21" max="22" width="11.7109375" style="123" bestFit="1" customWidth="1"/>
    <col min="23" max="23" width="10.28125" style="123" customWidth="1"/>
    <col min="24" max="24" width="11.28125" style="123" customWidth="1"/>
    <col min="25" max="25" width="11.7109375" style="123" bestFit="1" customWidth="1"/>
    <col min="26" max="26" width="9.8515625" style="123" bestFit="1" customWidth="1"/>
    <col min="27" max="16384" width="8.00390625" style="123" customWidth="1"/>
  </cols>
  <sheetData>
    <row r="1" spans="1:2" ht="21" thickBot="1">
      <c r="A1" s="472" t="s">
        <v>28</v>
      </c>
      <c r="B1" s="468"/>
    </row>
    <row r="2" spans="24:27" ht="18">
      <c r="X2" s="484"/>
      <c r="Y2" s="485"/>
      <c r="Z2" s="485"/>
      <c r="AA2" s="484"/>
    </row>
    <row r="3" ht="5.25" customHeight="1" thickBot="1"/>
    <row r="4" spans="1:26" ht="24" customHeight="1" thickTop="1">
      <c r="A4" s="583" t="s">
        <v>126</v>
      </c>
      <c r="B4" s="584"/>
      <c r="C4" s="584"/>
      <c r="D4" s="584"/>
      <c r="E4" s="584"/>
      <c r="F4" s="584"/>
      <c r="G4" s="584"/>
      <c r="H4" s="584"/>
      <c r="I4" s="584"/>
      <c r="J4" s="584"/>
      <c r="K4" s="584"/>
      <c r="L4" s="584"/>
      <c r="M4" s="584"/>
      <c r="N4" s="584"/>
      <c r="O4" s="584"/>
      <c r="P4" s="584"/>
      <c r="Q4" s="584"/>
      <c r="R4" s="584"/>
      <c r="S4" s="584"/>
      <c r="T4" s="584"/>
      <c r="U4" s="584"/>
      <c r="V4" s="584"/>
      <c r="W4" s="584"/>
      <c r="X4" s="584"/>
      <c r="Y4" s="584"/>
      <c r="Z4" s="585"/>
    </row>
    <row r="5" spans="1:26" ht="21" customHeight="1" thickBot="1">
      <c r="A5" s="597" t="s">
        <v>45</v>
      </c>
      <c r="B5" s="598"/>
      <c r="C5" s="598"/>
      <c r="D5" s="598"/>
      <c r="E5" s="598"/>
      <c r="F5" s="598"/>
      <c r="G5" s="598"/>
      <c r="H5" s="598"/>
      <c r="I5" s="598"/>
      <c r="J5" s="598"/>
      <c r="K5" s="598"/>
      <c r="L5" s="598"/>
      <c r="M5" s="598"/>
      <c r="N5" s="598"/>
      <c r="O5" s="598"/>
      <c r="P5" s="598"/>
      <c r="Q5" s="598"/>
      <c r="R5" s="598"/>
      <c r="S5" s="598"/>
      <c r="T5" s="598"/>
      <c r="U5" s="598"/>
      <c r="V5" s="598"/>
      <c r="W5" s="598"/>
      <c r="X5" s="598"/>
      <c r="Y5" s="598"/>
      <c r="Z5" s="599"/>
    </row>
    <row r="6" spans="1:26" s="169" customFormat="1" ht="19.5" customHeight="1" thickBot="1" thickTop="1">
      <c r="A6" s="666" t="s">
        <v>121</v>
      </c>
      <c r="B6" s="666" t="s">
        <v>122</v>
      </c>
      <c r="C6" s="601" t="s">
        <v>36</v>
      </c>
      <c r="D6" s="602"/>
      <c r="E6" s="602"/>
      <c r="F6" s="602"/>
      <c r="G6" s="602"/>
      <c r="H6" s="602"/>
      <c r="I6" s="602"/>
      <c r="J6" s="602"/>
      <c r="K6" s="603"/>
      <c r="L6" s="603"/>
      <c r="M6" s="603"/>
      <c r="N6" s="604"/>
      <c r="O6" s="605" t="s">
        <v>35</v>
      </c>
      <c r="P6" s="602"/>
      <c r="Q6" s="602"/>
      <c r="R6" s="602"/>
      <c r="S6" s="602"/>
      <c r="T6" s="602"/>
      <c r="U6" s="602"/>
      <c r="V6" s="602"/>
      <c r="W6" s="602"/>
      <c r="X6" s="602"/>
      <c r="Y6" s="602"/>
      <c r="Z6" s="604"/>
    </row>
    <row r="7" spans="1:26" s="168" customFormat="1" ht="26.25" customHeight="1" thickBot="1">
      <c r="A7" s="667"/>
      <c r="B7" s="667"/>
      <c r="C7" s="672" t="s">
        <v>154</v>
      </c>
      <c r="D7" s="673"/>
      <c r="E7" s="673"/>
      <c r="F7" s="673"/>
      <c r="G7" s="674"/>
      <c r="H7" s="590" t="s">
        <v>34</v>
      </c>
      <c r="I7" s="672" t="s">
        <v>155</v>
      </c>
      <c r="J7" s="673"/>
      <c r="K7" s="673"/>
      <c r="L7" s="673"/>
      <c r="M7" s="674"/>
      <c r="N7" s="590" t="s">
        <v>33</v>
      </c>
      <c r="O7" s="675" t="s">
        <v>156</v>
      </c>
      <c r="P7" s="673"/>
      <c r="Q7" s="673"/>
      <c r="R7" s="673"/>
      <c r="S7" s="674"/>
      <c r="T7" s="590" t="s">
        <v>34</v>
      </c>
      <c r="U7" s="675" t="s">
        <v>157</v>
      </c>
      <c r="V7" s="673"/>
      <c r="W7" s="673"/>
      <c r="X7" s="673"/>
      <c r="Y7" s="674"/>
      <c r="Z7" s="590" t="s">
        <v>33</v>
      </c>
    </row>
    <row r="8" spans="1:26" s="163" customFormat="1" ht="26.25" customHeight="1">
      <c r="A8" s="668"/>
      <c r="B8" s="668"/>
      <c r="C8" s="573" t="s">
        <v>22</v>
      </c>
      <c r="D8" s="574"/>
      <c r="E8" s="575" t="s">
        <v>21</v>
      </c>
      <c r="F8" s="576"/>
      <c r="G8" s="577" t="s">
        <v>17</v>
      </c>
      <c r="H8" s="591"/>
      <c r="I8" s="573" t="s">
        <v>22</v>
      </c>
      <c r="J8" s="574"/>
      <c r="K8" s="575" t="s">
        <v>21</v>
      </c>
      <c r="L8" s="576"/>
      <c r="M8" s="577" t="s">
        <v>17</v>
      </c>
      <c r="N8" s="591"/>
      <c r="O8" s="574" t="s">
        <v>22</v>
      </c>
      <c r="P8" s="574"/>
      <c r="Q8" s="579" t="s">
        <v>21</v>
      </c>
      <c r="R8" s="574"/>
      <c r="S8" s="577" t="s">
        <v>17</v>
      </c>
      <c r="T8" s="591"/>
      <c r="U8" s="580" t="s">
        <v>22</v>
      </c>
      <c r="V8" s="576"/>
      <c r="W8" s="575" t="s">
        <v>21</v>
      </c>
      <c r="X8" s="596"/>
      <c r="Y8" s="577" t="s">
        <v>17</v>
      </c>
      <c r="Z8" s="591"/>
    </row>
    <row r="9" spans="1:26" s="163" customFormat="1" ht="15.75" thickBot="1">
      <c r="A9" s="669"/>
      <c r="B9" s="669"/>
      <c r="C9" s="166" t="s">
        <v>19</v>
      </c>
      <c r="D9" s="164" t="s">
        <v>18</v>
      </c>
      <c r="E9" s="165" t="s">
        <v>19</v>
      </c>
      <c r="F9" s="164" t="s">
        <v>18</v>
      </c>
      <c r="G9" s="578"/>
      <c r="H9" s="592"/>
      <c r="I9" s="166" t="s">
        <v>19</v>
      </c>
      <c r="J9" s="164" t="s">
        <v>18</v>
      </c>
      <c r="K9" s="165" t="s">
        <v>19</v>
      </c>
      <c r="L9" s="164" t="s">
        <v>18</v>
      </c>
      <c r="M9" s="578"/>
      <c r="N9" s="592"/>
      <c r="O9" s="167" t="s">
        <v>19</v>
      </c>
      <c r="P9" s="164" t="s">
        <v>18</v>
      </c>
      <c r="Q9" s="165" t="s">
        <v>19</v>
      </c>
      <c r="R9" s="164" t="s">
        <v>18</v>
      </c>
      <c r="S9" s="578"/>
      <c r="T9" s="592"/>
      <c r="U9" s="166" t="s">
        <v>19</v>
      </c>
      <c r="V9" s="164" t="s">
        <v>18</v>
      </c>
      <c r="W9" s="165" t="s">
        <v>19</v>
      </c>
      <c r="X9" s="164" t="s">
        <v>18</v>
      </c>
      <c r="Y9" s="578"/>
      <c r="Z9" s="592"/>
    </row>
    <row r="10" spans="1:26" s="152" customFormat="1" ht="18" customHeight="1" thickBot="1" thickTop="1">
      <c r="A10" s="162" t="s">
        <v>24</v>
      </c>
      <c r="B10" s="367"/>
      <c r="C10" s="161">
        <f>SUM(C11:C21)</f>
        <v>430556</v>
      </c>
      <c r="D10" s="155">
        <f>SUM(D11:D21)</f>
        <v>401864</v>
      </c>
      <c r="E10" s="156">
        <f>SUM(E11:E21)</f>
        <v>3061</v>
      </c>
      <c r="F10" s="155">
        <f>SUM(F11:F21)</f>
        <v>3059</v>
      </c>
      <c r="G10" s="154">
        <f aca="true" t="shared" si="0" ref="G10:G18">SUM(C10:F10)</f>
        <v>838540</v>
      </c>
      <c r="H10" s="158">
        <f aca="true" t="shared" si="1" ref="H10:H21">G10/$G$10</f>
        <v>1</v>
      </c>
      <c r="I10" s="157">
        <f>SUM(I11:I21)</f>
        <v>364167</v>
      </c>
      <c r="J10" s="155">
        <f>SUM(J11:J21)</f>
        <v>335315</v>
      </c>
      <c r="K10" s="156">
        <f>SUM(K11:K21)</f>
        <v>3643</v>
      </c>
      <c r="L10" s="155">
        <f>SUM(L11:L21)</f>
        <v>3215</v>
      </c>
      <c r="M10" s="154">
        <f aca="true" t="shared" si="2" ref="M10:M21">SUM(I10:L10)</f>
        <v>706340</v>
      </c>
      <c r="N10" s="160">
        <f aca="true" t="shared" si="3" ref="N10:N18">IF(ISERROR(G10/M10-1),"         /0",(G10/M10-1))</f>
        <v>0.18716198997649847</v>
      </c>
      <c r="O10" s="159">
        <f>SUM(O11:O21)</f>
        <v>3664357</v>
      </c>
      <c r="P10" s="155">
        <f>SUM(P11:P21)</f>
        <v>3548789</v>
      </c>
      <c r="Q10" s="156">
        <f>SUM(Q11:Q21)</f>
        <v>33187</v>
      </c>
      <c r="R10" s="155">
        <f>SUM(R11:R21)</f>
        <v>30972</v>
      </c>
      <c r="S10" s="154">
        <f aca="true" t="shared" si="4" ref="S10:S18">SUM(O10:R10)</f>
        <v>7277305</v>
      </c>
      <c r="T10" s="158">
        <f aca="true" t="shared" si="5" ref="T10:T21">S10/$S$10</f>
        <v>1</v>
      </c>
      <c r="U10" s="157">
        <f>SUM(U11:U21)</f>
        <v>3264934</v>
      </c>
      <c r="V10" s="155">
        <f>SUM(V11:V21)</f>
        <v>3154863</v>
      </c>
      <c r="W10" s="156">
        <f>SUM(W11:W21)</f>
        <v>36594</v>
      </c>
      <c r="X10" s="155">
        <f>SUM(X11:X21)</f>
        <v>37175</v>
      </c>
      <c r="Y10" s="154">
        <f aca="true" t="shared" si="6" ref="Y10:Y18">SUM(U10:X10)</f>
        <v>6493566</v>
      </c>
      <c r="Z10" s="153">
        <f>IF(ISERROR(S10/Y10-1),"         /0",(S10/Y10-1))</f>
        <v>0.12069469995376969</v>
      </c>
    </row>
    <row r="11" spans="1:26" ht="21" customHeight="1" thickTop="1">
      <c r="A11" s="151" t="s">
        <v>359</v>
      </c>
      <c r="B11" s="368" t="s">
        <v>360</v>
      </c>
      <c r="C11" s="149">
        <v>299248</v>
      </c>
      <c r="D11" s="145">
        <v>281598</v>
      </c>
      <c r="E11" s="146">
        <v>1697</v>
      </c>
      <c r="F11" s="145">
        <v>1772</v>
      </c>
      <c r="G11" s="144">
        <f t="shared" si="0"/>
        <v>584315</v>
      </c>
      <c r="H11" s="148">
        <f t="shared" si="1"/>
        <v>0.6968242421351396</v>
      </c>
      <c r="I11" s="147">
        <v>251807</v>
      </c>
      <c r="J11" s="145">
        <v>232403</v>
      </c>
      <c r="K11" s="146">
        <v>1495</v>
      </c>
      <c r="L11" s="145">
        <v>1419</v>
      </c>
      <c r="M11" s="144">
        <f t="shared" si="2"/>
        <v>487124</v>
      </c>
      <c r="N11" s="150">
        <f t="shared" si="3"/>
        <v>0.19952004007193236</v>
      </c>
      <c r="O11" s="149">
        <v>2443931</v>
      </c>
      <c r="P11" s="145">
        <v>2405257</v>
      </c>
      <c r="Q11" s="146">
        <v>17883</v>
      </c>
      <c r="R11" s="145">
        <v>15614</v>
      </c>
      <c r="S11" s="144">
        <f t="shared" si="4"/>
        <v>4882685</v>
      </c>
      <c r="T11" s="148">
        <f t="shared" si="5"/>
        <v>0.6709468683805337</v>
      </c>
      <c r="U11" s="147">
        <v>2181749</v>
      </c>
      <c r="V11" s="145">
        <v>2136579</v>
      </c>
      <c r="W11" s="146">
        <v>18486</v>
      </c>
      <c r="X11" s="145">
        <v>19350</v>
      </c>
      <c r="Y11" s="144">
        <f t="shared" si="6"/>
        <v>4356164</v>
      </c>
      <c r="Z11" s="143">
        <f aca="true" t="shared" si="7" ref="Z11:Z18">IF(ISERROR(S11/Y11-1),"         /0",IF(S11/Y11&gt;5,"  *  ",(S11/Y11-1)))</f>
        <v>0.12086803894435572</v>
      </c>
    </row>
    <row r="12" spans="1:26" ht="21" customHeight="1">
      <c r="A12" s="142" t="s">
        <v>361</v>
      </c>
      <c r="B12" s="369" t="s">
        <v>362</v>
      </c>
      <c r="C12" s="140">
        <v>49104</v>
      </c>
      <c r="D12" s="136">
        <v>44967</v>
      </c>
      <c r="E12" s="137">
        <v>599</v>
      </c>
      <c r="F12" s="136">
        <v>511</v>
      </c>
      <c r="G12" s="135">
        <f t="shared" si="0"/>
        <v>95181</v>
      </c>
      <c r="H12" s="139">
        <f t="shared" si="1"/>
        <v>0.11350800200348224</v>
      </c>
      <c r="I12" s="138">
        <v>41999</v>
      </c>
      <c r="J12" s="136">
        <v>37211</v>
      </c>
      <c r="K12" s="137">
        <v>586</v>
      </c>
      <c r="L12" s="136">
        <v>513</v>
      </c>
      <c r="M12" s="144">
        <f t="shared" si="2"/>
        <v>80309</v>
      </c>
      <c r="N12" s="141">
        <f t="shared" si="3"/>
        <v>0.18518472400353625</v>
      </c>
      <c r="O12" s="140">
        <v>435050</v>
      </c>
      <c r="P12" s="136">
        <v>416734</v>
      </c>
      <c r="Q12" s="137">
        <v>5511</v>
      </c>
      <c r="R12" s="136">
        <v>5921</v>
      </c>
      <c r="S12" s="135">
        <f t="shared" si="4"/>
        <v>863216</v>
      </c>
      <c r="T12" s="139">
        <f t="shared" si="5"/>
        <v>0.11861753767363055</v>
      </c>
      <c r="U12" s="138">
        <v>385093</v>
      </c>
      <c r="V12" s="136">
        <v>368783</v>
      </c>
      <c r="W12" s="137">
        <v>6690</v>
      </c>
      <c r="X12" s="136">
        <v>6435</v>
      </c>
      <c r="Y12" s="135">
        <f t="shared" si="6"/>
        <v>767001</v>
      </c>
      <c r="Z12" s="134">
        <f t="shared" si="7"/>
        <v>0.1254431219776766</v>
      </c>
    </row>
    <row r="13" spans="1:26" ht="21" customHeight="1">
      <c r="A13" s="142" t="s">
        <v>363</v>
      </c>
      <c r="B13" s="369" t="s">
        <v>364</v>
      </c>
      <c r="C13" s="140">
        <v>32431</v>
      </c>
      <c r="D13" s="136">
        <v>30177</v>
      </c>
      <c r="E13" s="137">
        <v>739</v>
      </c>
      <c r="F13" s="136">
        <v>759</v>
      </c>
      <c r="G13" s="135">
        <f t="shared" si="0"/>
        <v>64106</v>
      </c>
      <c r="H13" s="139">
        <f t="shared" si="1"/>
        <v>0.07644954325375057</v>
      </c>
      <c r="I13" s="138">
        <v>28951</v>
      </c>
      <c r="J13" s="136">
        <v>26706</v>
      </c>
      <c r="K13" s="137">
        <v>784</v>
      </c>
      <c r="L13" s="136">
        <v>715</v>
      </c>
      <c r="M13" s="144">
        <f t="shared" si="2"/>
        <v>57156</v>
      </c>
      <c r="N13" s="141">
        <f t="shared" si="3"/>
        <v>0.12159703268248312</v>
      </c>
      <c r="O13" s="140">
        <v>317789</v>
      </c>
      <c r="P13" s="136">
        <v>291194</v>
      </c>
      <c r="Q13" s="137">
        <v>6241</v>
      </c>
      <c r="R13" s="136">
        <v>6216</v>
      </c>
      <c r="S13" s="135">
        <f t="shared" si="4"/>
        <v>621440</v>
      </c>
      <c r="T13" s="139">
        <f t="shared" si="5"/>
        <v>0.08539424965698153</v>
      </c>
      <c r="U13" s="138">
        <v>286766</v>
      </c>
      <c r="V13" s="136">
        <v>259839</v>
      </c>
      <c r="W13" s="137">
        <v>6561</v>
      </c>
      <c r="X13" s="136">
        <v>6537</v>
      </c>
      <c r="Y13" s="135">
        <f t="shared" si="6"/>
        <v>559703</v>
      </c>
      <c r="Z13" s="134">
        <f t="shared" si="7"/>
        <v>0.11030314291686838</v>
      </c>
    </row>
    <row r="14" spans="1:26" ht="21" customHeight="1">
      <c r="A14" s="142" t="s">
        <v>365</v>
      </c>
      <c r="B14" s="369" t="s">
        <v>366</v>
      </c>
      <c r="C14" s="140">
        <v>17069</v>
      </c>
      <c r="D14" s="136">
        <v>15902</v>
      </c>
      <c r="E14" s="137">
        <v>15</v>
      </c>
      <c r="F14" s="136">
        <v>9</v>
      </c>
      <c r="G14" s="135">
        <f>SUM(C14:F14)</f>
        <v>32995</v>
      </c>
      <c r="H14" s="139">
        <f t="shared" si="1"/>
        <v>0.03934815274167004</v>
      </c>
      <c r="I14" s="138">
        <v>14901</v>
      </c>
      <c r="J14" s="136">
        <v>15057</v>
      </c>
      <c r="K14" s="137">
        <v>30</v>
      </c>
      <c r="L14" s="136">
        <v>27</v>
      </c>
      <c r="M14" s="144">
        <f>SUM(I14:L14)</f>
        <v>30015</v>
      </c>
      <c r="N14" s="141">
        <f>IF(ISERROR(G14/M14-1),"         /0",(G14/M14-1))</f>
        <v>0.09928369148758964</v>
      </c>
      <c r="O14" s="140">
        <v>163241</v>
      </c>
      <c r="P14" s="136">
        <v>162573</v>
      </c>
      <c r="Q14" s="137">
        <v>170</v>
      </c>
      <c r="R14" s="136">
        <v>111</v>
      </c>
      <c r="S14" s="135">
        <f>SUM(O14:R14)</f>
        <v>326095</v>
      </c>
      <c r="T14" s="139">
        <f t="shared" si="5"/>
        <v>0.044809857495322784</v>
      </c>
      <c r="U14" s="138">
        <v>143598</v>
      </c>
      <c r="V14" s="136">
        <v>144623</v>
      </c>
      <c r="W14" s="137">
        <v>187</v>
      </c>
      <c r="X14" s="136">
        <v>143</v>
      </c>
      <c r="Y14" s="135">
        <f>SUM(U14:X14)</f>
        <v>288551</v>
      </c>
      <c r="Z14" s="134">
        <f>IF(ISERROR(S14/Y14-1),"         /0",IF(S14/Y14&gt;5,"  *  ",(S14/Y14-1)))</f>
        <v>0.1301121812088677</v>
      </c>
    </row>
    <row r="15" spans="1:26" ht="21" customHeight="1">
      <c r="A15" s="142" t="s">
        <v>367</v>
      </c>
      <c r="B15" s="369" t="s">
        <v>368</v>
      </c>
      <c r="C15" s="140">
        <v>9044</v>
      </c>
      <c r="D15" s="136">
        <v>8683</v>
      </c>
      <c r="E15" s="137">
        <v>0</v>
      </c>
      <c r="F15" s="136">
        <v>0</v>
      </c>
      <c r="G15" s="135">
        <f t="shared" si="0"/>
        <v>17727</v>
      </c>
      <c r="H15" s="139">
        <f t="shared" si="1"/>
        <v>0.021140315309943473</v>
      </c>
      <c r="I15" s="138">
        <v>8566</v>
      </c>
      <c r="J15" s="136">
        <v>8053</v>
      </c>
      <c r="K15" s="137">
        <v>92</v>
      </c>
      <c r="L15" s="136">
        <v>32</v>
      </c>
      <c r="M15" s="144">
        <f t="shared" si="2"/>
        <v>16743</v>
      </c>
      <c r="N15" s="141">
        <f t="shared" si="3"/>
        <v>0.05877082960043012</v>
      </c>
      <c r="O15" s="140">
        <v>94795</v>
      </c>
      <c r="P15" s="136">
        <v>91101</v>
      </c>
      <c r="Q15" s="137">
        <v>131</v>
      </c>
      <c r="R15" s="136">
        <v>75</v>
      </c>
      <c r="S15" s="135">
        <f t="shared" si="4"/>
        <v>186102</v>
      </c>
      <c r="T15" s="139">
        <f t="shared" si="5"/>
        <v>0.02557292843985514</v>
      </c>
      <c r="U15" s="138">
        <v>89982</v>
      </c>
      <c r="V15" s="136">
        <v>85876</v>
      </c>
      <c r="W15" s="137">
        <v>283</v>
      </c>
      <c r="X15" s="136">
        <v>316</v>
      </c>
      <c r="Y15" s="135">
        <f t="shared" si="6"/>
        <v>176457</v>
      </c>
      <c r="Z15" s="134">
        <f t="shared" si="7"/>
        <v>0.054659208759074485</v>
      </c>
    </row>
    <row r="16" spans="1:26" ht="21" customHeight="1">
      <c r="A16" s="142" t="s">
        <v>373</v>
      </c>
      <c r="B16" s="369" t="s">
        <v>374</v>
      </c>
      <c r="C16" s="140">
        <v>7431</v>
      </c>
      <c r="D16" s="136">
        <v>5999</v>
      </c>
      <c r="E16" s="137">
        <v>3</v>
      </c>
      <c r="F16" s="136">
        <v>0</v>
      </c>
      <c r="G16" s="135">
        <f>SUM(C16:F16)</f>
        <v>13433</v>
      </c>
      <c r="H16" s="139">
        <f t="shared" si="1"/>
        <v>0.01601951010088964</v>
      </c>
      <c r="I16" s="138">
        <v>6539</v>
      </c>
      <c r="J16" s="136">
        <v>5615</v>
      </c>
      <c r="K16" s="137">
        <v>99</v>
      </c>
      <c r="L16" s="136"/>
      <c r="M16" s="135">
        <f t="shared" si="2"/>
        <v>12253</v>
      </c>
      <c r="N16" s="141">
        <f>IF(ISERROR(G16/M16-1),"         /0",(G16/M16-1))</f>
        <v>0.09630294621725288</v>
      </c>
      <c r="O16" s="140">
        <v>69325</v>
      </c>
      <c r="P16" s="136">
        <v>60398</v>
      </c>
      <c r="Q16" s="137">
        <v>772</v>
      </c>
      <c r="R16" s="136">
        <v>661</v>
      </c>
      <c r="S16" s="135">
        <f>SUM(O16:R16)</f>
        <v>131156</v>
      </c>
      <c r="T16" s="139">
        <f t="shared" si="5"/>
        <v>0.018022605896001336</v>
      </c>
      <c r="U16" s="138">
        <v>61213</v>
      </c>
      <c r="V16" s="136">
        <v>53867</v>
      </c>
      <c r="W16" s="137">
        <v>183</v>
      </c>
      <c r="X16" s="136">
        <v>113</v>
      </c>
      <c r="Y16" s="135">
        <f>SUM(U16:X16)</f>
        <v>115376</v>
      </c>
      <c r="Z16" s="134">
        <f>IF(ISERROR(S16/Y16-1),"         /0",IF(S16/Y16&gt;5,"  *  ",(S16/Y16-1)))</f>
        <v>0.1367702121758425</v>
      </c>
    </row>
    <row r="17" spans="1:26" ht="21" customHeight="1">
      <c r="A17" s="142" t="s">
        <v>371</v>
      </c>
      <c r="B17" s="369" t="s">
        <v>372</v>
      </c>
      <c r="C17" s="140">
        <v>5357</v>
      </c>
      <c r="D17" s="136">
        <v>4344</v>
      </c>
      <c r="E17" s="137">
        <v>0</v>
      </c>
      <c r="F17" s="136">
        <v>0</v>
      </c>
      <c r="G17" s="135">
        <f t="shared" si="0"/>
        <v>9701</v>
      </c>
      <c r="H17" s="139">
        <f t="shared" si="1"/>
        <v>0.011568917404059437</v>
      </c>
      <c r="I17" s="138">
        <v>2836</v>
      </c>
      <c r="J17" s="136">
        <v>2060</v>
      </c>
      <c r="K17" s="137">
        <v>539</v>
      </c>
      <c r="L17" s="136">
        <v>509</v>
      </c>
      <c r="M17" s="135">
        <f t="shared" si="2"/>
        <v>5944</v>
      </c>
      <c r="N17" s="141">
        <f t="shared" si="3"/>
        <v>0.6320659488559892</v>
      </c>
      <c r="O17" s="140">
        <v>43894</v>
      </c>
      <c r="P17" s="136">
        <v>36579</v>
      </c>
      <c r="Q17" s="137">
        <v>2189</v>
      </c>
      <c r="R17" s="136">
        <v>2058</v>
      </c>
      <c r="S17" s="135">
        <f t="shared" si="4"/>
        <v>84720</v>
      </c>
      <c r="T17" s="139">
        <f t="shared" si="5"/>
        <v>0.011641672294894882</v>
      </c>
      <c r="U17" s="138">
        <v>26868</v>
      </c>
      <c r="V17" s="136">
        <v>22545</v>
      </c>
      <c r="W17" s="137">
        <v>4013</v>
      </c>
      <c r="X17" s="136">
        <v>4081</v>
      </c>
      <c r="Y17" s="135">
        <f t="shared" si="6"/>
        <v>57507</v>
      </c>
      <c r="Z17" s="134">
        <f t="shared" si="7"/>
        <v>0.4732119568052584</v>
      </c>
    </row>
    <row r="18" spans="1:26" ht="21" customHeight="1">
      <c r="A18" s="142" t="s">
        <v>369</v>
      </c>
      <c r="B18" s="369" t="s">
        <v>370</v>
      </c>
      <c r="C18" s="140">
        <v>3699</v>
      </c>
      <c r="D18" s="136">
        <v>3403</v>
      </c>
      <c r="E18" s="137">
        <v>0</v>
      </c>
      <c r="F18" s="136">
        <v>0</v>
      </c>
      <c r="G18" s="135">
        <f t="shared" si="0"/>
        <v>7102</v>
      </c>
      <c r="H18" s="139">
        <f t="shared" si="1"/>
        <v>0.008469482672263696</v>
      </c>
      <c r="I18" s="138">
        <v>3231</v>
      </c>
      <c r="J18" s="136">
        <v>3053</v>
      </c>
      <c r="K18" s="137">
        <v>8</v>
      </c>
      <c r="L18" s="136"/>
      <c r="M18" s="135">
        <f t="shared" si="2"/>
        <v>6292</v>
      </c>
      <c r="N18" s="141">
        <f t="shared" si="3"/>
        <v>0.12873490146217414</v>
      </c>
      <c r="O18" s="140">
        <v>32892</v>
      </c>
      <c r="P18" s="136">
        <v>29884</v>
      </c>
      <c r="Q18" s="137">
        <v>1</v>
      </c>
      <c r="R18" s="136">
        <v>7</v>
      </c>
      <c r="S18" s="135">
        <f t="shared" si="4"/>
        <v>62784</v>
      </c>
      <c r="T18" s="139">
        <f t="shared" si="5"/>
        <v>0.00862736961004108</v>
      </c>
      <c r="U18" s="138">
        <v>30974</v>
      </c>
      <c r="V18" s="136">
        <v>28718</v>
      </c>
      <c r="W18" s="137">
        <v>29</v>
      </c>
      <c r="X18" s="136">
        <v>39</v>
      </c>
      <c r="Y18" s="135">
        <f t="shared" si="6"/>
        <v>59760</v>
      </c>
      <c r="Z18" s="134">
        <f t="shared" si="7"/>
        <v>0.050602409638554224</v>
      </c>
    </row>
    <row r="19" spans="1:26" ht="21" customHeight="1">
      <c r="A19" s="142" t="s">
        <v>377</v>
      </c>
      <c r="B19" s="369" t="s">
        <v>378</v>
      </c>
      <c r="C19" s="140">
        <v>2609</v>
      </c>
      <c r="D19" s="136">
        <v>2861</v>
      </c>
      <c r="E19" s="137">
        <v>0</v>
      </c>
      <c r="F19" s="136">
        <v>0</v>
      </c>
      <c r="G19" s="135">
        <f>SUM(C19:F19)</f>
        <v>5470</v>
      </c>
      <c r="H19" s="139">
        <f t="shared" si="1"/>
        <v>0.006523242779116083</v>
      </c>
      <c r="I19" s="138">
        <v>1268</v>
      </c>
      <c r="J19" s="136">
        <v>1400</v>
      </c>
      <c r="K19" s="137"/>
      <c r="L19" s="136"/>
      <c r="M19" s="144">
        <f t="shared" si="2"/>
        <v>2668</v>
      </c>
      <c r="N19" s="141">
        <f>IF(ISERROR(G19/M19-1),"         /0",(G19/M19-1))</f>
        <v>1.050224887556222</v>
      </c>
      <c r="O19" s="140">
        <v>19324</v>
      </c>
      <c r="P19" s="136">
        <v>17016</v>
      </c>
      <c r="Q19" s="137">
        <v>0</v>
      </c>
      <c r="R19" s="136">
        <v>7</v>
      </c>
      <c r="S19" s="135">
        <f>SUM(O19:R19)</f>
        <v>36347</v>
      </c>
      <c r="T19" s="139">
        <f t="shared" si="5"/>
        <v>0.0049945687311442905</v>
      </c>
      <c r="U19" s="138">
        <v>11577</v>
      </c>
      <c r="V19" s="136">
        <v>11436</v>
      </c>
      <c r="W19" s="137">
        <v>6</v>
      </c>
      <c r="X19" s="136">
        <v>2</v>
      </c>
      <c r="Y19" s="135">
        <f>SUM(U19:X19)</f>
        <v>23021</v>
      </c>
      <c r="Z19" s="134">
        <f>IF(ISERROR(S19/Y19-1),"         /0",IF(S19/Y19&gt;5,"  *  ",(S19/Y19-1)))</f>
        <v>0.5788627774640545</v>
      </c>
    </row>
    <row r="20" spans="1:26" ht="21" customHeight="1">
      <c r="A20" s="142" t="s">
        <v>388</v>
      </c>
      <c r="B20" s="369" t="s">
        <v>389</v>
      </c>
      <c r="C20" s="140">
        <v>2289</v>
      </c>
      <c r="D20" s="136">
        <v>1998</v>
      </c>
      <c r="E20" s="137">
        <v>0</v>
      </c>
      <c r="F20" s="136">
        <v>0</v>
      </c>
      <c r="G20" s="135">
        <f>SUM(C20:F20)</f>
        <v>4287</v>
      </c>
      <c r="H20" s="139">
        <f t="shared" si="1"/>
        <v>0.00511245736637489</v>
      </c>
      <c r="I20" s="138">
        <v>2128</v>
      </c>
      <c r="J20" s="136">
        <v>1881</v>
      </c>
      <c r="K20" s="137"/>
      <c r="L20" s="136"/>
      <c r="M20" s="144">
        <f t="shared" si="2"/>
        <v>4009</v>
      </c>
      <c r="N20" s="141">
        <f>IF(ISERROR(G20/M20-1),"         /0",(G20/M20-1))</f>
        <v>0.06934397605387876</v>
      </c>
      <c r="O20" s="140">
        <v>19887</v>
      </c>
      <c r="P20" s="136">
        <v>18106</v>
      </c>
      <c r="Q20" s="137">
        <v>2</v>
      </c>
      <c r="R20" s="136">
        <v>13</v>
      </c>
      <c r="S20" s="135">
        <f>SUM(O20:R20)</f>
        <v>38008</v>
      </c>
      <c r="T20" s="139">
        <f t="shared" si="5"/>
        <v>0.005222812565915541</v>
      </c>
      <c r="U20" s="138">
        <v>22301</v>
      </c>
      <c r="V20" s="136">
        <v>19986</v>
      </c>
      <c r="W20" s="137">
        <v>7</v>
      </c>
      <c r="X20" s="136">
        <v>20</v>
      </c>
      <c r="Y20" s="135">
        <f>SUM(U20:X20)</f>
        <v>42314</v>
      </c>
      <c r="Z20" s="134">
        <f>IF(ISERROR(S20/Y20-1),"         /0",IF(S20/Y20&gt;5,"  *  ",(S20/Y20-1)))</f>
        <v>-0.10176300987852716</v>
      </c>
    </row>
    <row r="21" spans="1:26" ht="21" customHeight="1" thickBot="1">
      <c r="A21" s="133" t="s">
        <v>56</v>
      </c>
      <c r="B21" s="370"/>
      <c r="C21" s="131">
        <v>2275</v>
      </c>
      <c r="D21" s="127">
        <v>1932</v>
      </c>
      <c r="E21" s="128">
        <v>8</v>
      </c>
      <c r="F21" s="127">
        <v>8</v>
      </c>
      <c r="G21" s="126">
        <f>SUM(C21:F21)</f>
        <v>4223</v>
      </c>
      <c r="H21" s="130">
        <f t="shared" si="1"/>
        <v>0.005036134233310278</v>
      </c>
      <c r="I21" s="129">
        <v>1941</v>
      </c>
      <c r="J21" s="127">
        <v>1876</v>
      </c>
      <c r="K21" s="128">
        <v>10</v>
      </c>
      <c r="L21" s="127">
        <v>0</v>
      </c>
      <c r="M21" s="438">
        <f t="shared" si="2"/>
        <v>3827</v>
      </c>
      <c r="N21" s="132">
        <f>IF(ISERROR(G21/M21-1),"         /0",(G21/M21-1))</f>
        <v>0.10347530702900443</v>
      </c>
      <c r="O21" s="131">
        <v>24229</v>
      </c>
      <c r="P21" s="127">
        <v>19947</v>
      </c>
      <c r="Q21" s="128">
        <v>287</v>
      </c>
      <c r="R21" s="127">
        <v>289</v>
      </c>
      <c r="S21" s="126">
        <f>SUM(O21:R21)</f>
        <v>44752</v>
      </c>
      <c r="T21" s="130">
        <f t="shared" si="5"/>
        <v>0.006149529255679129</v>
      </c>
      <c r="U21" s="129">
        <v>24813</v>
      </c>
      <c r="V21" s="127">
        <v>22611</v>
      </c>
      <c r="W21" s="128">
        <v>149</v>
      </c>
      <c r="X21" s="127">
        <v>139</v>
      </c>
      <c r="Y21" s="126">
        <f>SUM(U21:X21)</f>
        <v>47712</v>
      </c>
      <c r="Z21" s="125">
        <f>IF(ISERROR(S21/Y21-1),"         /0",IF(S21/Y21&gt;5,"  *  ",(S21/Y21-1)))</f>
        <v>-0.062038900067069136</v>
      </c>
    </row>
    <row r="22" spans="1:2" ht="15" thickTop="1">
      <c r="A22" s="124" t="s">
        <v>43</v>
      </c>
      <c r="B22" s="124"/>
    </row>
    <row r="23" spans="1:2" ht="15">
      <c r="A23" s="124" t="s">
        <v>147</v>
      </c>
      <c r="B23" s="124"/>
    </row>
    <row r="24" spans="1:3" ht="14.25">
      <c r="A24" s="371" t="s">
        <v>123</v>
      </c>
      <c r="B24" s="372"/>
      <c r="C24" s="372"/>
    </row>
  </sheetData>
  <sheetProtection/>
  <mergeCells count="26">
    <mergeCell ref="U8:V8"/>
    <mergeCell ref="W8:X8"/>
    <mergeCell ref="N7:N9"/>
    <mergeCell ref="O7:S7"/>
    <mergeCell ref="T7:T9"/>
    <mergeCell ref="U7:Y7"/>
    <mergeCell ref="C8:D8"/>
    <mergeCell ref="E8:F8"/>
    <mergeCell ref="G8:G9"/>
    <mergeCell ref="I8:J8"/>
    <mergeCell ref="K8:L8"/>
    <mergeCell ref="Y8:Y9"/>
    <mergeCell ref="M8:M9"/>
    <mergeCell ref="O8:P8"/>
    <mergeCell ref="Q8:R8"/>
    <mergeCell ref="S8:S9"/>
    <mergeCell ref="A4:Z4"/>
    <mergeCell ref="A5:Z5"/>
    <mergeCell ref="A6:A9"/>
    <mergeCell ref="B6:B9"/>
    <mergeCell ref="C6:N6"/>
    <mergeCell ref="O6:Z6"/>
    <mergeCell ref="C7:G7"/>
    <mergeCell ref="H7:H9"/>
    <mergeCell ref="I7:M7"/>
    <mergeCell ref="Z7:Z9"/>
  </mergeCells>
  <conditionalFormatting sqref="Z22:Z65536 N22:N65536 Z4 N4 N6 Z6">
    <cfRule type="cellIs" priority="9" dxfId="93" operator="lessThan" stopIfTrue="1">
      <formula>0</formula>
    </cfRule>
  </conditionalFormatting>
  <conditionalFormatting sqref="N10:N21 Z10:Z21">
    <cfRule type="cellIs" priority="10" dxfId="93" operator="lessThan" stopIfTrue="1">
      <formula>0</formula>
    </cfRule>
    <cfRule type="cellIs" priority="11" dxfId="95" operator="greaterThanOrEqual" stopIfTrue="1">
      <formula>0</formula>
    </cfRule>
  </conditionalFormatting>
  <conditionalFormatting sqref="N8:N9 Z8:Z9">
    <cfRule type="cellIs" priority="6" dxfId="93" operator="lessThan" stopIfTrue="1">
      <formula>0</formula>
    </cfRule>
  </conditionalFormatting>
  <conditionalFormatting sqref="H8:H9">
    <cfRule type="cellIs" priority="5" dxfId="93" operator="lessThan" stopIfTrue="1">
      <formula>0</formula>
    </cfRule>
  </conditionalFormatting>
  <conditionalFormatting sqref="T8:T9">
    <cfRule type="cellIs" priority="4" dxfId="93" operator="lessThan" stopIfTrue="1">
      <formula>0</formula>
    </cfRule>
  </conditionalFormatting>
  <conditionalFormatting sqref="N7 Z7">
    <cfRule type="cellIs" priority="3" dxfId="93" operator="lessThan" stopIfTrue="1">
      <formula>0</formula>
    </cfRule>
  </conditionalFormatting>
  <conditionalFormatting sqref="H7">
    <cfRule type="cellIs" priority="2" dxfId="93" operator="lessThan" stopIfTrue="1">
      <formula>0</formula>
    </cfRule>
  </conditionalFormatting>
  <conditionalFormatting sqref="T7">
    <cfRule type="cellIs" priority="1" dxfId="93" operator="lessThan" stopIfTrue="1">
      <formula>0</formula>
    </cfRule>
  </conditionalFormatting>
  <hyperlinks>
    <hyperlink ref="A1:B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N26"/>
  <sheetViews>
    <sheetView zoomScalePageLayoutView="0" workbookViewId="0" topLeftCell="A1">
      <selection activeCell="M2" sqref="M2:N2"/>
    </sheetView>
  </sheetViews>
  <sheetFormatPr defaultColWidth="11.28125" defaultRowHeight="15"/>
  <cols>
    <col min="1" max="16384" width="11.28125" style="355" customWidth="1"/>
  </cols>
  <sheetData>
    <row r="1" spans="1:8" ht="12.75" thickBot="1">
      <c r="A1" s="354"/>
      <c r="B1" s="354"/>
      <c r="C1" s="354"/>
      <c r="D1" s="354"/>
      <c r="E1" s="354"/>
      <c r="F1" s="354"/>
      <c r="G1" s="354"/>
      <c r="H1" s="354"/>
    </row>
    <row r="2" spans="1:14" ht="31.5" thickBot="1" thickTop="1">
      <c r="A2" s="356" t="s">
        <v>149</v>
      </c>
      <c r="B2" s="357"/>
      <c r="M2" s="509" t="s">
        <v>28</v>
      </c>
      <c r="N2" s="510"/>
    </row>
    <row r="3" spans="1:2" ht="25.5" thickTop="1">
      <c r="A3" s="358" t="s">
        <v>38</v>
      </c>
      <c r="B3" s="359"/>
    </row>
    <row r="9" spans="1:14" ht="27">
      <c r="A9" s="375" t="s">
        <v>110</v>
      </c>
      <c r="B9" s="360"/>
      <c r="C9" s="360"/>
      <c r="D9" s="360"/>
      <c r="E9" s="360"/>
      <c r="F9" s="360"/>
      <c r="G9" s="360"/>
      <c r="H9" s="360"/>
      <c r="I9" s="360"/>
      <c r="J9" s="360"/>
      <c r="K9" s="360"/>
      <c r="L9" s="360"/>
      <c r="M9" s="360"/>
      <c r="N9" s="360"/>
    </row>
    <row r="10" spans="1:14" ht="15.75">
      <c r="A10" s="361"/>
      <c r="B10" s="360"/>
      <c r="C10" s="360"/>
      <c r="D10" s="360"/>
      <c r="E10" s="360"/>
      <c r="F10" s="360"/>
      <c r="G10" s="360"/>
      <c r="H10" s="360"/>
      <c r="I10" s="360"/>
      <c r="J10" s="360"/>
      <c r="K10" s="360"/>
      <c r="L10" s="360"/>
      <c r="M10" s="360"/>
      <c r="N10" s="360"/>
    </row>
    <row r="11" ht="15">
      <c r="A11" s="374" t="s">
        <v>133</v>
      </c>
    </row>
    <row r="12" ht="15">
      <c r="A12" s="374" t="s">
        <v>134</v>
      </c>
    </row>
    <row r="13" ht="15">
      <c r="A13" s="374" t="s">
        <v>135</v>
      </c>
    </row>
    <row r="15" ht="15">
      <c r="A15" s="374"/>
    </row>
    <row r="16" ht="15">
      <c r="A16" s="374"/>
    </row>
    <row r="17" ht="27">
      <c r="A17" s="375" t="s">
        <v>132</v>
      </c>
    </row>
    <row r="20" ht="22.5">
      <c r="A20" s="363" t="s">
        <v>111</v>
      </c>
    </row>
    <row r="22" ht="15.75">
      <c r="A22" s="362" t="s">
        <v>112</v>
      </c>
    </row>
    <row r="23" ht="15.75">
      <c r="A23" s="362"/>
    </row>
    <row r="24" ht="22.5">
      <c r="A24" s="363" t="s">
        <v>113</v>
      </c>
    </row>
    <row r="25" ht="15.75">
      <c r="A25" s="362" t="s">
        <v>114</v>
      </c>
    </row>
    <row r="26" ht="15.75">
      <c r="A26" s="362" t="s">
        <v>115</v>
      </c>
    </row>
  </sheetData>
  <sheetProtection/>
  <mergeCells count="1">
    <mergeCell ref="M2:N2"/>
  </mergeCells>
  <hyperlinks>
    <hyperlink ref="M2:N2" location="INDICE!A1" display="Volver al Indice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0"/>
  </sheetPr>
  <dimension ref="A1:Z17"/>
  <sheetViews>
    <sheetView showGridLines="0" zoomScale="76" zoomScaleNormal="76" zoomScalePageLayoutView="0" workbookViewId="0" topLeftCell="E1">
      <selection activeCell="Y1" sqref="Y1:Z1"/>
    </sheetView>
  </sheetViews>
  <sheetFormatPr defaultColWidth="8.00390625" defaultRowHeight="15"/>
  <cols>
    <col min="1" max="1" width="23.28125" style="123" customWidth="1"/>
    <col min="2" max="2" width="35.28125" style="123" customWidth="1"/>
    <col min="3" max="3" width="9.8515625" style="123" customWidth="1"/>
    <col min="4" max="4" width="12.28125" style="123" bestFit="1" customWidth="1"/>
    <col min="5" max="5" width="8.7109375" style="123" bestFit="1" customWidth="1"/>
    <col min="6" max="6" width="10.7109375" style="123" bestFit="1" customWidth="1"/>
    <col min="7" max="7" width="9.00390625" style="123" customWidth="1"/>
    <col min="8" max="8" width="10.7109375" style="123" customWidth="1"/>
    <col min="9" max="9" width="9.7109375" style="123" customWidth="1"/>
    <col min="10" max="10" width="11.7109375" style="123" bestFit="1" customWidth="1"/>
    <col min="11" max="11" width="9.00390625" style="123" bestFit="1" customWidth="1"/>
    <col min="12" max="12" width="10.7109375" style="123" bestFit="1" customWidth="1"/>
    <col min="13" max="13" width="11.7109375" style="123" bestFit="1" customWidth="1"/>
    <col min="14" max="14" width="9.28125" style="123" customWidth="1"/>
    <col min="15" max="15" width="9.7109375" style="123" bestFit="1" customWidth="1"/>
    <col min="16" max="16" width="11.140625" style="123" customWidth="1"/>
    <col min="17" max="17" width="9.28125" style="123" customWidth="1"/>
    <col min="18" max="18" width="10.7109375" style="123" bestFit="1" customWidth="1"/>
    <col min="19" max="19" width="9.7109375" style="123" customWidth="1"/>
    <col min="20" max="20" width="10.140625" style="123" customWidth="1"/>
    <col min="21" max="21" width="9.28125" style="123" customWidth="1"/>
    <col min="22" max="22" width="10.28125" style="123" customWidth="1"/>
    <col min="23" max="23" width="9.28125" style="123" customWidth="1"/>
    <col min="24" max="24" width="10.28125" style="123" customWidth="1"/>
    <col min="25" max="25" width="10.7109375" style="123" customWidth="1"/>
    <col min="26" max="26" width="9.8515625" style="123" bestFit="1" customWidth="1"/>
    <col min="27" max="16384" width="8.00390625" style="123" customWidth="1"/>
  </cols>
  <sheetData>
    <row r="1" spans="25:26" ht="18.75" thickBot="1">
      <c r="Y1" s="581" t="s">
        <v>28</v>
      </c>
      <c r="Z1" s="582"/>
    </row>
    <row r="2" ht="5.25" customHeight="1" thickBot="1"/>
    <row r="3" spans="1:26" ht="24" customHeight="1" thickTop="1">
      <c r="A3" s="583" t="s">
        <v>127</v>
      </c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4"/>
      <c r="N3" s="584"/>
      <c r="O3" s="584"/>
      <c r="P3" s="584"/>
      <c r="Q3" s="584"/>
      <c r="R3" s="584"/>
      <c r="S3" s="584"/>
      <c r="T3" s="584"/>
      <c r="U3" s="584"/>
      <c r="V3" s="584"/>
      <c r="W3" s="584"/>
      <c r="X3" s="584"/>
      <c r="Y3" s="584"/>
      <c r="Z3" s="585"/>
    </row>
    <row r="4" spans="1:26" ht="21" customHeight="1" thickBot="1">
      <c r="A4" s="597" t="s">
        <v>45</v>
      </c>
      <c r="B4" s="598"/>
      <c r="C4" s="598"/>
      <c r="D4" s="598"/>
      <c r="E4" s="598"/>
      <c r="F4" s="598"/>
      <c r="G4" s="598"/>
      <c r="H4" s="598"/>
      <c r="I4" s="598"/>
      <c r="J4" s="598"/>
      <c r="K4" s="598"/>
      <c r="L4" s="598"/>
      <c r="M4" s="598"/>
      <c r="N4" s="598"/>
      <c r="O4" s="598"/>
      <c r="P4" s="598"/>
      <c r="Q4" s="598"/>
      <c r="R4" s="598"/>
      <c r="S4" s="598"/>
      <c r="T4" s="598"/>
      <c r="U4" s="598"/>
      <c r="V4" s="598"/>
      <c r="W4" s="598"/>
      <c r="X4" s="598"/>
      <c r="Y4" s="598"/>
      <c r="Z4" s="599"/>
    </row>
    <row r="5" spans="1:26" s="169" customFormat="1" ht="19.5" customHeight="1" thickBot="1" thickTop="1">
      <c r="A5" s="666" t="s">
        <v>121</v>
      </c>
      <c r="B5" s="666" t="s">
        <v>122</v>
      </c>
      <c r="C5" s="679" t="s">
        <v>36</v>
      </c>
      <c r="D5" s="680"/>
      <c r="E5" s="680"/>
      <c r="F5" s="680"/>
      <c r="G5" s="680"/>
      <c r="H5" s="680"/>
      <c r="I5" s="680"/>
      <c r="J5" s="680"/>
      <c r="K5" s="680"/>
      <c r="L5" s="680"/>
      <c r="M5" s="680"/>
      <c r="N5" s="681"/>
      <c r="O5" s="682" t="s">
        <v>35</v>
      </c>
      <c r="P5" s="680"/>
      <c r="Q5" s="680"/>
      <c r="R5" s="680"/>
      <c r="S5" s="680"/>
      <c r="T5" s="680"/>
      <c r="U5" s="680"/>
      <c r="V5" s="680"/>
      <c r="W5" s="680"/>
      <c r="X5" s="680"/>
      <c r="Y5" s="680"/>
      <c r="Z5" s="681"/>
    </row>
    <row r="6" spans="1:26" s="168" customFormat="1" ht="26.25" customHeight="1" thickBot="1">
      <c r="A6" s="667"/>
      <c r="B6" s="667"/>
      <c r="C6" s="672" t="s">
        <v>154</v>
      </c>
      <c r="D6" s="673"/>
      <c r="E6" s="673"/>
      <c r="F6" s="673"/>
      <c r="G6" s="674"/>
      <c r="H6" s="683" t="s">
        <v>34</v>
      </c>
      <c r="I6" s="672" t="s">
        <v>155</v>
      </c>
      <c r="J6" s="673"/>
      <c r="K6" s="673"/>
      <c r="L6" s="673"/>
      <c r="M6" s="674"/>
      <c r="N6" s="683" t="s">
        <v>33</v>
      </c>
      <c r="O6" s="675" t="s">
        <v>156</v>
      </c>
      <c r="P6" s="673"/>
      <c r="Q6" s="673"/>
      <c r="R6" s="673"/>
      <c r="S6" s="674"/>
      <c r="T6" s="683" t="s">
        <v>34</v>
      </c>
      <c r="U6" s="675" t="s">
        <v>157</v>
      </c>
      <c r="V6" s="673"/>
      <c r="W6" s="673"/>
      <c r="X6" s="673"/>
      <c r="Y6" s="674"/>
      <c r="Z6" s="683" t="s">
        <v>33</v>
      </c>
    </row>
    <row r="7" spans="1:26" s="163" customFormat="1" ht="26.25" customHeight="1">
      <c r="A7" s="668"/>
      <c r="B7" s="668"/>
      <c r="C7" s="580" t="s">
        <v>22</v>
      </c>
      <c r="D7" s="596"/>
      <c r="E7" s="575" t="s">
        <v>21</v>
      </c>
      <c r="F7" s="596"/>
      <c r="G7" s="577" t="s">
        <v>17</v>
      </c>
      <c r="H7" s="591"/>
      <c r="I7" s="686" t="s">
        <v>22</v>
      </c>
      <c r="J7" s="596"/>
      <c r="K7" s="575" t="s">
        <v>21</v>
      </c>
      <c r="L7" s="596"/>
      <c r="M7" s="577" t="s">
        <v>17</v>
      </c>
      <c r="N7" s="591"/>
      <c r="O7" s="686" t="s">
        <v>22</v>
      </c>
      <c r="P7" s="596"/>
      <c r="Q7" s="575" t="s">
        <v>21</v>
      </c>
      <c r="R7" s="596"/>
      <c r="S7" s="577" t="s">
        <v>17</v>
      </c>
      <c r="T7" s="591"/>
      <c r="U7" s="686" t="s">
        <v>22</v>
      </c>
      <c r="V7" s="596"/>
      <c r="W7" s="575" t="s">
        <v>21</v>
      </c>
      <c r="X7" s="596"/>
      <c r="Y7" s="577" t="s">
        <v>17</v>
      </c>
      <c r="Z7" s="591"/>
    </row>
    <row r="8" spans="1:26" s="163" customFormat="1" ht="19.5" customHeight="1" thickBot="1">
      <c r="A8" s="669"/>
      <c r="B8" s="669"/>
      <c r="C8" s="166" t="s">
        <v>31</v>
      </c>
      <c r="D8" s="164" t="s">
        <v>30</v>
      </c>
      <c r="E8" s="165" t="s">
        <v>31</v>
      </c>
      <c r="F8" s="373" t="s">
        <v>30</v>
      </c>
      <c r="G8" s="685"/>
      <c r="H8" s="684"/>
      <c r="I8" s="166" t="s">
        <v>31</v>
      </c>
      <c r="J8" s="164" t="s">
        <v>30</v>
      </c>
      <c r="K8" s="165" t="s">
        <v>31</v>
      </c>
      <c r="L8" s="373" t="s">
        <v>30</v>
      </c>
      <c r="M8" s="685"/>
      <c r="N8" s="684"/>
      <c r="O8" s="166" t="s">
        <v>31</v>
      </c>
      <c r="P8" s="164" t="s">
        <v>30</v>
      </c>
      <c r="Q8" s="165" t="s">
        <v>31</v>
      </c>
      <c r="R8" s="373" t="s">
        <v>30</v>
      </c>
      <c r="S8" s="685"/>
      <c r="T8" s="684"/>
      <c r="U8" s="166" t="s">
        <v>31</v>
      </c>
      <c r="V8" s="164" t="s">
        <v>30</v>
      </c>
      <c r="W8" s="165" t="s">
        <v>31</v>
      </c>
      <c r="X8" s="373" t="s">
        <v>30</v>
      </c>
      <c r="Y8" s="685"/>
      <c r="Z8" s="684"/>
    </row>
    <row r="9" spans="1:26" s="152" customFormat="1" ht="18" customHeight="1" thickBot="1" thickTop="1">
      <c r="A9" s="162" t="s">
        <v>24</v>
      </c>
      <c r="B9" s="367"/>
      <c r="C9" s="161">
        <f>SUM(C10:C14)</f>
        <v>26812.659999999996</v>
      </c>
      <c r="D9" s="155">
        <f>SUM(D10:D14)</f>
        <v>17190.136000000002</v>
      </c>
      <c r="E9" s="156">
        <f>SUM(E10:E14)</f>
        <v>3099.704</v>
      </c>
      <c r="F9" s="155">
        <f>SUM(F10:F14)</f>
        <v>854.898</v>
      </c>
      <c r="G9" s="154">
        <f aca="true" t="shared" si="0" ref="G9:G14">SUM(C9:F9)</f>
        <v>47957.398</v>
      </c>
      <c r="H9" s="158">
        <f aca="true" t="shared" si="1" ref="H9:H14">G9/$G$9</f>
        <v>1</v>
      </c>
      <c r="I9" s="157">
        <f>SUM(I10:I14)</f>
        <v>24812.34999999999</v>
      </c>
      <c r="J9" s="155">
        <f>SUM(J10:J14)</f>
        <v>15647.332000000002</v>
      </c>
      <c r="K9" s="156">
        <f>SUM(K10:K14)</f>
        <v>2924.315</v>
      </c>
      <c r="L9" s="155">
        <f>SUM(L10:L14)</f>
        <v>2255.831</v>
      </c>
      <c r="M9" s="154">
        <f aca="true" t="shared" si="2" ref="M9:M14">SUM(I9:L9)</f>
        <v>45639.827999999994</v>
      </c>
      <c r="N9" s="160">
        <f aca="true" t="shared" si="3" ref="N9:N14">IF(ISERROR(G9/M9-1),"         /0",(G9/M9-1))</f>
        <v>0.05077955157937941</v>
      </c>
      <c r="O9" s="159">
        <f>SUM(O10:O14)</f>
        <v>243477.52000000005</v>
      </c>
      <c r="P9" s="155">
        <f>SUM(P10:P14)</f>
        <v>137558.92999999996</v>
      </c>
      <c r="Q9" s="156">
        <f>SUM(Q10:Q14)</f>
        <v>31063.835000000003</v>
      </c>
      <c r="R9" s="155">
        <f>SUM(R10:R14)</f>
        <v>14204.844000000001</v>
      </c>
      <c r="S9" s="154">
        <f aca="true" t="shared" si="4" ref="S9:S14">SUM(O9:R9)</f>
        <v>426305.129</v>
      </c>
      <c r="T9" s="158">
        <f aca="true" t="shared" si="5" ref="T9:T14">S9/$S$9</f>
        <v>1</v>
      </c>
      <c r="U9" s="157">
        <f>SUM(U10:U14)</f>
        <v>232868.16500000004</v>
      </c>
      <c r="V9" s="155">
        <f>SUM(V10:V14)</f>
        <v>137599.93500000003</v>
      </c>
      <c r="W9" s="156">
        <f>SUM(W10:W14)</f>
        <v>26851.274</v>
      </c>
      <c r="X9" s="155">
        <f>SUM(X10:X14)</f>
        <v>17852.280999999995</v>
      </c>
      <c r="Y9" s="154">
        <f aca="true" t="shared" si="6" ref="Y9:Y14">SUM(U9:X9)</f>
        <v>415171.6550000001</v>
      </c>
      <c r="Z9" s="153">
        <f>IF(ISERROR(S9/Y9-1),"         /0",(S9/Y9-1))</f>
        <v>0.026816556154345195</v>
      </c>
    </row>
    <row r="10" spans="1:26" ht="21.75" customHeight="1" thickTop="1">
      <c r="A10" s="151" t="s">
        <v>359</v>
      </c>
      <c r="B10" s="368" t="s">
        <v>360</v>
      </c>
      <c r="C10" s="149">
        <v>22050.748999999996</v>
      </c>
      <c r="D10" s="145">
        <v>15278.929</v>
      </c>
      <c r="E10" s="146">
        <v>1454.7849999999999</v>
      </c>
      <c r="F10" s="145">
        <v>683.344</v>
      </c>
      <c r="G10" s="144">
        <f t="shared" si="0"/>
        <v>39467.807</v>
      </c>
      <c r="H10" s="148">
        <f t="shared" si="1"/>
        <v>0.8229764050168026</v>
      </c>
      <c r="I10" s="147">
        <v>20090.075999999994</v>
      </c>
      <c r="J10" s="145">
        <v>14208.245000000003</v>
      </c>
      <c r="K10" s="146">
        <v>2049.63</v>
      </c>
      <c r="L10" s="145">
        <v>2070.823</v>
      </c>
      <c r="M10" s="144">
        <f t="shared" si="2"/>
        <v>38418.77399999999</v>
      </c>
      <c r="N10" s="150">
        <f t="shared" si="3"/>
        <v>0.027305218016587585</v>
      </c>
      <c r="O10" s="149">
        <v>194693.73300000004</v>
      </c>
      <c r="P10" s="145">
        <v>119229.20599999998</v>
      </c>
      <c r="Q10" s="146">
        <v>22065.291</v>
      </c>
      <c r="R10" s="145">
        <v>13012.217</v>
      </c>
      <c r="S10" s="144">
        <f t="shared" si="4"/>
        <v>349000.44700000004</v>
      </c>
      <c r="T10" s="148">
        <f t="shared" si="5"/>
        <v>0.8186634953669535</v>
      </c>
      <c r="U10" s="147">
        <v>189679.98400000003</v>
      </c>
      <c r="V10" s="145">
        <v>120372.12999999999</v>
      </c>
      <c r="W10" s="146">
        <v>20102.476</v>
      </c>
      <c r="X10" s="145">
        <v>16067.907999999998</v>
      </c>
      <c r="Y10" s="144">
        <f t="shared" si="6"/>
        <v>346222.498</v>
      </c>
      <c r="Z10" s="143">
        <f>IF(ISERROR(S10/Y10-1),"         /0",IF(S10/Y10&gt;5,"  *  ",(S10/Y10-1)))</f>
        <v>0.008023594700076409</v>
      </c>
    </row>
    <row r="11" spans="1:26" ht="21.75" customHeight="1">
      <c r="A11" s="151" t="s">
        <v>361</v>
      </c>
      <c r="B11" s="368" t="s">
        <v>362</v>
      </c>
      <c r="C11" s="149">
        <v>4398.286999999999</v>
      </c>
      <c r="D11" s="145">
        <v>699.602</v>
      </c>
      <c r="E11" s="146">
        <v>1644.6670000000001</v>
      </c>
      <c r="F11" s="145">
        <v>171.09199999999998</v>
      </c>
      <c r="G11" s="144">
        <f>SUM(C11:F11)</f>
        <v>6913.647999999999</v>
      </c>
      <c r="H11" s="148">
        <f>G11/$G$9</f>
        <v>0.14416228336658296</v>
      </c>
      <c r="I11" s="147">
        <v>4217.137</v>
      </c>
      <c r="J11" s="145">
        <v>398.212</v>
      </c>
      <c r="K11" s="146">
        <v>830.737</v>
      </c>
      <c r="L11" s="145">
        <v>178.94500000000002</v>
      </c>
      <c r="M11" s="144">
        <f>SUM(I11:L11)</f>
        <v>5625.031</v>
      </c>
      <c r="N11" s="150">
        <f t="shared" si="3"/>
        <v>0.22908620414714154</v>
      </c>
      <c r="O11" s="149">
        <v>45707.311</v>
      </c>
      <c r="P11" s="145">
        <v>6581.155000000004</v>
      </c>
      <c r="Q11" s="146">
        <v>8809.402000000002</v>
      </c>
      <c r="R11" s="145">
        <v>1163.5629999999996</v>
      </c>
      <c r="S11" s="144">
        <f>SUM(O11:R11)</f>
        <v>62261.43100000001</v>
      </c>
      <c r="T11" s="148">
        <f>S11/$S$9</f>
        <v>0.14604898408341696</v>
      </c>
      <c r="U11" s="147">
        <v>40520.153999999995</v>
      </c>
      <c r="V11" s="145">
        <v>7480.778000000003</v>
      </c>
      <c r="W11" s="146">
        <v>6224.755</v>
      </c>
      <c r="X11" s="145">
        <v>1735.8649999999998</v>
      </c>
      <c r="Y11" s="144">
        <f>SUM(U11:X11)</f>
        <v>55961.551999999996</v>
      </c>
      <c r="Z11" s="143">
        <f>IF(ISERROR(S11/Y11-1),"         /0",IF(S11/Y11&gt;5,"  *  ",(S11/Y11-1)))</f>
        <v>0.11257513015364573</v>
      </c>
    </row>
    <row r="12" spans="1:26" ht="21.75" customHeight="1">
      <c r="A12" s="142" t="s">
        <v>363</v>
      </c>
      <c r="B12" s="369" t="s">
        <v>364</v>
      </c>
      <c r="C12" s="140">
        <v>172.70199999999997</v>
      </c>
      <c r="D12" s="136">
        <v>643.9969999999998</v>
      </c>
      <c r="E12" s="137">
        <v>0</v>
      </c>
      <c r="F12" s="136">
        <v>0</v>
      </c>
      <c r="G12" s="135">
        <f>SUM(C12:F12)</f>
        <v>816.6989999999998</v>
      </c>
      <c r="H12" s="139">
        <f>G12/$G$9</f>
        <v>0.01702967704794993</v>
      </c>
      <c r="I12" s="138">
        <v>326.73199999999997</v>
      </c>
      <c r="J12" s="136">
        <v>510</v>
      </c>
      <c r="K12" s="137">
        <v>0</v>
      </c>
      <c r="L12" s="136">
        <v>0</v>
      </c>
      <c r="M12" s="135">
        <f>SUM(I12:L12)</f>
        <v>836.732</v>
      </c>
      <c r="N12" s="141">
        <f t="shared" si="3"/>
        <v>-0.023941955130197146</v>
      </c>
      <c r="O12" s="140">
        <v>1758.3779999999992</v>
      </c>
      <c r="P12" s="136">
        <v>6140.758000000001</v>
      </c>
      <c r="Q12" s="137">
        <v>0.12</v>
      </c>
      <c r="R12" s="136">
        <v>0</v>
      </c>
      <c r="S12" s="135">
        <f>SUM(O12:R12)</f>
        <v>7899.256</v>
      </c>
      <c r="T12" s="139">
        <f>S12/$S$9</f>
        <v>0.018529582363997314</v>
      </c>
      <c r="U12" s="138">
        <v>1639.6110000000003</v>
      </c>
      <c r="V12" s="136">
        <v>5047.246</v>
      </c>
      <c r="W12" s="137">
        <v>0.055</v>
      </c>
      <c r="X12" s="136">
        <v>0.35</v>
      </c>
      <c r="Y12" s="135">
        <f>SUM(U12:X12)</f>
        <v>6687.262000000001</v>
      </c>
      <c r="Z12" s="134">
        <f>IF(ISERROR(S12/Y12-1),"         /0",IF(S12/Y12&gt;5,"  *  ",(S12/Y12-1)))</f>
        <v>0.18123919774640207</v>
      </c>
    </row>
    <row r="13" spans="1:26" ht="21.75" customHeight="1">
      <c r="A13" s="151" t="s">
        <v>367</v>
      </c>
      <c r="B13" s="368" t="s">
        <v>368</v>
      </c>
      <c r="C13" s="149">
        <v>166.62099999999998</v>
      </c>
      <c r="D13" s="145">
        <v>549.824</v>
      </c>
      <c r="E13" s="146">
        <v>0</v>
      </c>
      <c r="F13" s="145">
        <v>0</v>
      </c>
      <c r="G13" s="144">
        <f>SUM(C13:F13)</f>
        <v>716.4449999999999</v>
      </c>
      <c r="H13" s="148">
        <f>G13/$G$9</f>
        <v>0.014939196659501833</v>
      </c>
      <c r="I13" s="147">
        <v>139.189</v>
      </c>
      <c r="J13" s="145">
        <v>510.27099999999996</v>
      </c>
      <c r="K13" s="146">
        <v>0</v>
      </c>
      <c r="L13" s="145">
        <v>0</v>
      </c>
      <c r="M13" s="144">
        <f>SUM(I13:L13)</f>
        <v>649.4599999999999</v>
      </c>
      <c r="N13" s="150">
        <f t="shared" si="3"/>
        <v>0.10313953130292863</v>
      </c>
      <c r="O13" s="149">
        <v>1018.282</v>
      </c>
      <c r="P13" s="145">
        <v>5363.56</v>
      </c>
      <c r="Q13" s="146">
        <v>0.754</v>
      </c>
      <c r="R13" s="145">
        <v>0.4809999999999999</v>
      </c>
      <c r="S13" s="144">
        <f>SUM(O13:R13)</f>
        <v>6383.077</v>
      </c>
      <c r="T13" s="148">
        <f>S13/$S$9</f>
        <v>0.014973024169268205</v>
      </c>
      <c r="U13" s="147">
        <v>646.1070000000002</v>
      </c>
      <c r="V13" s="145">
        <v>4454.512999999999</v>
      </c>
      <c r="W13" s="146">
        <v>0</v>
      </c>
      <c r="X13" s="145">
        <v>0</v>
      </c>
      <c r="Y13" s="144">
        <f>SUM(U13:X13)</f>
        <v>5100.619999999999</v>
      </c>
      <c r="Z13" s="143">
        <f>IF(ISERROR(S13/Y13-1),"         /0",IF(S13/Y13&gt;5,"  *  ",(S13/Y13-1)))</f>
        <v>0.2514315906693698</v>
      </c>
    </row>
    <row r="14" spans="1:26" ht="21.75" customHeight="1" thickBot="1">
      <c r="A14" s="133" t="s">
        <v>56</v>
      </c>
      <c r="B14" s="370"/>
      <c r="C14" s="131">
        <v>24.301000000000002</v>
      </c>
      <c r="D14" s="127">
        <v>17.784</v>
      </c>
      <c r="E14" s="128">
        <v>0.252</v>
      </c>
      <c r="F14" s="127">
        <v>0.4620000000000001</v>
      </c>
      <c r="G14" s="126">
        <f t="shared" si="0"/>
        <v>42.79900000000001</v>
      </c>
      <c r="H14" s="130">
        <f t="shared" si="1"/>
        <v>0.0008924379091626282</v>
      </c>
      <c r="I14" s="129">
        <v>39.216</v>
      </c>
      <c r="J14" s="127">
        <v>20.604</v>
      </c>
      <c r="K14" s="128">
        <v>43.948</v>
      </c>
      <c r="L14" s="127">
        <v>6.063</v>
      </c>
      <c r="M14" s="126">
        <f t="shared" si="2"/>
        <v>109.831</v>
      </c>
      <c r="N14" s="132">
        <f t="shared" si="3"/>
        <v>-0.6103194908541304</v>
      </c>
      <c r="O14" s="131">
        <v>299.81600000000003</v>
      </c>
      <c r="P14" s="127">
        <v>244.25099999999998</v>
      </c>
      <c r="Q14" s="128">
        <v>188.26799999999994</v>
      </c>
      <c r="R14" s="127">
        <v>28.583</v>
      </c>
      <c r="S14" s="126">
        <f t="shared" si="4"/>
        <v>760.9179999999999</v>
      </c>
      <c r="T14" s="130">
        <f t="shared" si="5"/>
        <v>0.0017849140163640862</v>
      </c>
      <c r="U14" s="129">
        <v>382.30899999999997</v>
      </c>
      <c r="V14" s="127">
        <v>245.268</v>
      </c>
      <c r="W14" s="128">
        <v>523.988</v>
      </c>
      <c r="X14" s="127">
        <v>48.157999999999994</v>
      </c>
      <c r="Y14" s="126">
        <f t="shared" si="6"/>
        <v>1199.723</v>
      </c>
      <c r="Z14" s="125">
        <f>IF(ISERROR(S14/Y14-1),"         /0",IF(S14/Y14&gt;5,"  *  ",(S14/Y14-1)))</f>
        <v>-0.36575526183960805</v>
      </c>
    </row>
    <row r="15" spans="1:2" ht="15" thickTop="1">
      <c r="A15" s="124" t="s">
        <v>43</v>
      </c>
      <c r="B15" s="124"/>
    </row>
    <row r="16" spans="1:2" ht="15">
      <c r="A16" s="124" t="s">
        <v>147</v>
      </c>
      <c r="B16" s="124"/>
    </row>
    <row r="17" spans="1:3" ht="14.25">
      <c r="A17" s="371" t="s">
        <v>125</v>
      </c>
      <c r="B17" s="372"/>
      <c r="C17" s="372"/>
    </row>
  </sheetData>
  <sheetProtection/>
  <mergeCells count="27">
    <mergeCell ref="S7:S8"/>
    <mergeCell ref="U7:V7"/>
    <mergeCell ref="W7:X7"/>
    <mergeCell ref="N6:N8"/>
    <mergeCell ref="O6:S6"/>
    <mergeCell ref="T6:T8"/>
    <mergeCell ref="U6:Y6"/>
    <mergeCell ref="Z6:Z8"/>
    <mergeCell ref="C7:D7"/>
    <mergeCell ref="E7:F7"/>
    <mergeCell ref="G7:G8"/>
    <mergeCell ref="I7:J7"/>
    <mergeCell ref="K7:L7"/>
    <mergeCell ref="Y7:Y8"/>
    <mergeCell ref="M7:M8"/>
    <mergeCell ref="O7:P7"/>
    <mergeCell ref="Q7:R7"/>
    <mergeCell ref="Y1:Z1"/>
    <mergeCell ref="A3:Z3"/>
    <mergeCell ref="A4:Z4"/>
    <mergeCell ref="A5:A8"/>
    <mergeCell ref="B5:B8"/>
    <mergeCell ref="C5:N5"/>
    <mergeCell ref="O5:Z5"/>
    <mergeCell ref="C6:G6"/>
    <mergeCell ref="H6:H8"/>
    <mergeCell ref="I6:M6"/>
  </mergeCells>
  <conditionalFormatting sqref="Z15:Z65536 N15:N65536 Z3 N3">
    <cfRule type="cellIs" priority="12" dxfId="93" operator="lessThan" stopIfTrue="1">
      <formula>0</formula>
    </cfRule>
  </conditionalFormatting>
  <conditionalFormatting sqref="N9:N14 Z9:Z14">
    <cfRule type="cellIs" priority="13" dxfId="93" operator="lessThan" stopIfTrue="1">
      <formula>0</formula>
    </cfRule>
    <cfRule type="cellIs" priority="14" dxfId="95" operator="greaterThanOrEqual" stopIfTrue="1">
      <formula>0</formula>
    </cfRule>
  </conditionalFormatting>
  <conditionalFormatting sqref="N5:N8 Z5:Z8">
    <cfRule type="cellIs" priority="3" dxfId="93" operator="lessThan" stopIfTrue="1">
      <formula>0</formula>
    </cfRule>
  </conditionalFormatting>
  <conditionalFormatting sqref="H6:H8">
    <cfRule type="cellIs" priority="2" dxfId="93" operator="lessThan" stopIfTrue="1">
      <formula>0</formula>
    </cfRule>
  </conditionalFormatting>
  <conditionalFormatting sqref="T6:T8">
    <cfRule type="cellIs" priority="1" dxfId="93" operator="lessThan" stopIfTrue="1">
      <formula>0</formula>
    </cfRule>
  </conditionalFormatting>
  <hyperlinks>
    <hyperlink ref="Y1:Z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65523"/>
  <sheetViews>
    <sheetView showGridLines="0" zoomScale="88" zoomScaleNormal="88" zoomScalePageLayoutView="0" workbookViewId="0" topLeftCell="A19">
      <selection activeCell="N40" sqref="N40"/>
    </sheetView>
  </sheetViews>
  <sheetFormatPr defaultColWidth="11.00390625" defaultRowHeight="15"/>
  <cols>
    <col min="1" max="1" width="9.8515625" style="1" customWidth="1"/>
    <col min="2" max="2" width="21.28125" style="1" customWidth="1"/>
    <col min="3" max="3" width="11.7109375" style="1" customWidth="1"/>
    <col min="4" max="4" width="11.421875" style="1" customWidth="1"/>
    <col min="5" max="5" width="11.28125" style="1" bestFit="1" customWidth="1"/>
    <col min="6" max="7" width="10.00390625" style="1" customWidth="1"/>
    <col min="8" max="9" width="9.7109375" style="1" customWidth="1"/>
    <col min="10" max="10" width="10.28125" style="1" customWidth="1"/>
    <col min="11" max="11" width="9.00390625" style="1" customWidth="1"/>
    <col min="12" max="12" width="10.8515625" style="1" customWidth="1"/>
    <col min="13" max="13" width="12.00390625" style="1" customWidth="1"/>
    <col min="14" max="14" width="10.140625" style="1" bestFit="1" customWidth="1"/>
    <col min="15" max="15" width="12.28125" style="1" customWidth="1"/>
    <col min="16" max="16384" width="11.00390625" style="1" customWidth="1"/>
  </cols>
  <sheetData>
    <row r="1" spans="14:15" ht="22.5" customHeight="1">
      <c r="N1" s="523" t="s">
        <v>28</v>
      </c>
      <c r="O1" s="523"/>
    </row>
    <row r="2" ht="5.25" customHeight="1"/>
    <row r="3" ht="4.5" customHeight="1" thickBot="1"/>
    <row r="4" spans="1:15" ht="13.5" customHeight="1" thickTop="1">
      <c r="A4" s="529" t="s">
        <v>27</v>
      </c>
      <c r="B4" s="530"/>
      <c r="C4" s="530"/>
      <c r="D4" s="530"/>
      <c r="E4" s="530"/>
      <c r="F4" s="530"/>
      <c r="G4" s="530"/>
      <c r="H4" s="530"/>
      <c r="I4" s="530"/>
      <c r="J4" s="530"/>
      <c r="K4" s="530"/>
      <c r="L4" s="530"/>
      <c r="M4" s="530"/>
      <c r="N4" s="530"/>
      <c r="O4" s="531"/>
    </row>
    <row r="5" spans="1:15" ht="12.75" customHeight="1">
      <c r="A5" s="532"/>
      <c r="B5" s="533"/>
      <c r="C5" s="533"/>
      <c r="D5" s="533"/>
      <c r="E5" s="533"/>
      <c r="F5" s="533"/>
      <c r="G5" s="533"/>
      <c r="H5" s="533"/>
      <c r="I5" s="533"/>
      <c r="J5" s="533"/>
      <c r="K5" s="533"/>
      <c r="L5" s="533"/>
      <c r="M5" s="533"/>
      <c r="N5" s="533"/>
      <c r="O5" s="534"/>
    </row>
    <row r="6" spans="1:15" ht="5.25" customHeight="1" thickBot="1">
      <c r="A6" s="83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1"/>
    </row>
    <row r="7" spans="1:15" ht="16.5" customHeight="1" thickTop="1">
      <c r="A7" s="80"/>
      <c r="B7" s="79"/>
      <c r="C7" s="511" t="s">
        <v>26</v>
      </c>
      <c r="D7" s="512"/>
      <c r="E7" s="521"/>
      <c r="F7" s="517" t="s">
        <v>25</v>
      </c>
      <c r="G7" s="518"/>
      <c r="H7" s="518"/>
      <c r="I7" s="518"/>
      <c r="J7" s="518"/>
      <c r="K7" s="518"/>
      <c r="L7" s="518"/>
      <c r="M7" s="518"/>
      <c r="N7" s="518"/>
      <c r="O7" s="524" t="s">
        <v>24</v>
      </c>
    </row>
    <row r="8" spans="1:15" ht="3.75" customHeight="1" thickBot="1">
      <c r="A8" s="78"/>
      <c r="B8" s="77"/>
      <c r="C8" s="76"/>
      <c r="D8" s="75"/>
      <c r="E8" s="74"/>
      <c r="F8" s="519"/>
      <c r="G8" s="520"/>
      <c r="H8" s="520"/>
      <c r="I8" s="520"/>
      <c r="J8" s="520"/>
      <c r="K8" s="520"/>
      <c r="L8" s="520"/>
      <c r="M8" s="520"/>
      <c r="N8" s="520"/>
      <c r="O8" s="525"/>
    </row>
    <row r="9" spans="1:15" ht="21.75" customHeight="1" thickBot="1" thickTop="1">
      <c r="A9" s="537" t="s">
        <v>23</v>
      </c>
      <c r="B9" s="538"/>
      <c r="C9" s="513" t="s">
        <v>22</v>
      </c>
      <c r="D9" s="515" t="s">
        <v>21</v>
      </c>
      <c r="E9" s="527" t="s">
        <v>17</v>
      </c>
      <c r="F9" s="511" t="s">
        <v>22</v>
      </c>
      <c r="G9" s="512"/>
      <c r="H9" s="512"/>
      <c r="I9" s="511" t="s">
        <v>21</v>
      </c>
      <c r="J9" s="512"/>
      <c r="K9" s="521"/>
      <c r="L9" s="87" t="s">
        <v>20</v>
      </c>
      <c r="M9" s="86"/>
      <c r="N9" s="86"/>
      <c r="O9" s="525"/>
    </row>
    <row r="10" spans="1:15" s="67" customFormat="1" ht="18.75" customHeight="1" thickBot="1">
      <c r="A10" s="73"/>
      <c r="B10" s="72"/>
      <c r="C10" s="514"/>
      <c r="D10" s="516"/>
      <c r="E10" s="528"/>
      <c r="F10" s="70" t="s">
        <v>19</v>
      </c>
      <c r="G10" s="69" t="s">
        <v>18</v>
      </c>
      <c r="H10" s="68" t="s">
        <v>17</v>
      </c>
      <c r="I10" s="70" t="s">
        <v>19</v>
      </c>
      <c r="J10" s="69" t="s">
        <v>18</v>
      </c>
      <c r="K10" s="71" t="s">
        <v>17</v>
      </c>
      <c r="L10" s="70" t="s">
        <v>19</v>
      </c>
      <c r="M10" s="409" t="s">
        <v>18</v>
      </c>
      <c r="N10" s="71" t="s">
        <v>17</v>
      </c>
      <c r="O10" s="526"/>
    </row>
    <row r="11" spans="1:15" s="65" customFormat="1" ht="18.75" customHeight="1" thickTop="1">
      <c r="A11" s="522">
        <v>2013</v>
      </c>
      <c r="B11" s="491" t="s">
        <v>7</v>
      </c>
      <c r="C11" s="442">
        <v>1541080</v>
      </c>
      <c r="D11" s="443">
        <v>74497</v>
      </c>
      <c r="E11" s="387">
        <f aca="true" t="shared" si="0" ref="E11:E24">D11+C11</f>
        <v>1615577</v>
      </c>
      <c r="F11" s="442">
        <v>385032</v>
      </c>
      <c r="G11" s="444">
        <v>376028</v>
      </c>
      <c r="H11" s="445">
        <f aca="true" t="shared" si="1" ref="H11:H22">G11+F11</f>
        <v>761060</v>
      </c>
      <c r="I11" s="446">
        <v>6241</v>
      </c>
      <c r="J11" s="447">
        <v>6760</v>
      </c>
      <c r="K11" s="448">
        <f aca="true" t="shared" si="2" ref="K11:K22">J11+I11</f>
        <v>13001</v>
      </c>
      <c r="L11" s="449">
        <f aca="true" t="shared" si="3" ref="L11:L24">I11+F11</f>
        <v>391273</v>
      </c>
      <c r="M11" s="450">
        <f aca="true" t="shared" si="4" ref="M11:M24">J11+G11</f>
        <v>382788</v>
      </c>
      <c r="N11" s="423">
        <f aca="true" t="shared" si="5" ref="N11:N24">K11+H11</f>
        <v>774061</v>
      </c>
      <c r="O11" s="66">
        <f aca="true" t="shared" si="6" ref="O11:O24">N11+E11</f>
        <v>2389638</v>
      </c>
    </row>
    <row r="12" spans="1:15" ht="18.75" customHeight="1">
      <c r="A12" s="535"/>
      <c r="B12" s="491" t="s">
        <v>6</v>
      </c>
      <c r="C12" s="52">
        <v>1332586</v>
      </c>
      <c r="D12" s="61">
        <v>64053</v>
      </c>
      <c r="E12" s="388">
        <f t="shared" si="0"/>
        <v>1396639</v>
      </c>
      <c r="F12" s="52">
        <v>305853</v>
      </c>
      <c r="G12" s="50">
        <v>289598</v>
      </c>
      <c r="H12" s="56">
        <f t="shared" si="1"/>
        <v>595451</v>
      </c>
      <c r="I12" s="59">
        <v>3120</v>
      </c>
      <c r="J12" s="58">
        <v>3392</v>
      </c>
      <c r="K12" s="57">
        <f t="shared" si="2"/>
        <v>6512</v>
      </c>
      <c r="L12" s="364">
        <f t="shared" si="3"/>
        <v>308973</v>
      </c>
      <c r="M12" s="410">
        <f t="shared" si="4"/>
        <v>292990</v>
      </c>
      <c r="N12" s="424">
        <f t="shared" si="5"/>
        <v>601963</v>
      </c>
      <c r="O12" s="55">
        <f t="shared" si="6"/>
        <v>1998602</v>
      </c>
    </row>
    <row r="13" spans="1:15" ht="18.75" customHeight="1">
      <c r="A13" s="535"/>
      <c r="B13" s="491" t="s">
        <v>5</v>
      </c>
      <c r="C13" s="52">
        <v>1478654</v>
      </c>
      <c r="D13" s="61">
        <v>77348</v>
      </c>
      <c r="E13" s="388">
        <f t="shared" si="0"/>
        <v>1556002</v>
      </c>
      <c r="F13" s="52">
        <v>354569</v>
      </c>
      <c r="G13" s="50">
        <v>311654</v>
      </c>
      <c r="H13" s="56">
        <f t="shared" si="1"/>
        <v>666223</v>
      </c>
      <c r="I13" s="364">
        <v>4832</v>
      </c>
      <c r="J13" s="58">
        <v>4593</v>
      </c>
      <c r="K13" s="57">
        <f t="shared" si="2"/>
        <v>9425</v>
      </c>
      <c r="L13" s="364">
        <f t="shared" si="3"/>
        <v>359401</v>
      </c>
      <c r="M13" s="410">
        <f t="shared" si="4"/>
        <v>316247</v>
      </c>
      <c r="N13" s="424">
        <f t="shared" si="5"/>
        <v>675648</v>
      </c>
      <c r="O13" s="55">
        <f t="shared" si="6"/>
        <v>2231650</v>
      </c>
    </row>
    <row r="14" spans="1:15" ht="18.75" customHeight="1">
      <c r="A14" s="535"/>
      <c r="B14" s="491" t="s">
        <v>16</v>
      </c>
      <c r="C14" s="52">
        <v>1466349</v>
      </c>
      <c r="D14" s="61">
        <v>57423</v>
      </c>
      <c r="E14" s="388">
        <f t="shared" si="0"/>
        <v>1523772</v>
      </c>
      <c r="F14" s="52">
        <v>309791</v>
      </c>
      <c r="G14" s="50">
        <v>306682</v>
      </c>
      <c r="H14" s="56">
        <f t="shared" si="1"/>
        <v>616473</v>
      </c>
      <c r="I14" s="59">
        <v>2443</v>
      </c>
      <c r="J14" s="58">
        <v>2361</v>
      </c>
      <c r="K14" s="57">
        <f t="shared" si="2"/>
        <v>4804</v>
      </c>
      <c r="L14" s="364">
        <f t="shared" si="3"/>
        <v>312234</v>
      </c>
      <c r="M14" s="410">
        <f t="shared" si="4"/>
        <v>309043</v>
      </c>
      <c r="N14" s="424">
        <f t="shared" si="5"/>
        <v>621277</v>
      </c>
      <c r="O14" s="55">
        <f t="shared" si="6"/>
        <v>2145049</v>
      </c>
    </row>
    <row r="15" spans="1:15" s="65" customFormat="1" ht="18.75" customHeight="1">
      <c r="A15" s="535"/>
      <c r="B15" s="491" t="s">
        <v>15</v>
      </c>
      <c r="C15" s="52">
        <v>1576038</v>
      </c>
      <c r="D15" s="61">
        <v>66434</v>
      </c>
      <c r="E15" s="388">
        <f t="shared" si="0"/>
        <v>1642472</v>
      </c>
      <c r="F15" s="52">
        <v>335245</v>
      </c>
      <c r="G15" s="50">
        <v>322191</v>
      </c>
      <c r="H15" s="56">
        <f t="shared" si="1"/>
        <v>657436</v>
      </c>
      <c r="I15" s="59">
        <v>3857</v>
      </c>
      <c r="J15" s="58">
        <v>3939</v>
      </c>
      <c r="K15" s="57">
        <f t="shared" si="2"/>
        <v>7796</v>
      </c>
      <c r="L15" s="364">
        <f t="shared" si="3"/>
        <v>339102</v>
      </c>
      <c r="M15" s="410">
        <f t="shared" si="4"/>
        <v>326130</v>
      </c>
      <c r="N15" s="424">
        <f t="shared" si="5"/>
        <v>665232</v>
      </c>
      <c r="O15" s="55">
        <f t="shared" si="6"/>
        <v>2307704</v>
      </c>
    </row>
    <row r="16" spans="1:15" s="384" customFormat="1" ht="18.75" customHeight="1">
      <c r="A16" s="535"/>
      <c r="B16" s="492" t="s">
        <v>14</v>
      </c>
      <c r="C16" s="52">
        <v>1630018</v>
      </c>
      <c r="D16" s="61">
        <v>62931</v>
      </c>
      <c r="E16" s="388">
        <f t="shared" si="0"/>
        <v>1692949</v>
      </c>
      <c r="F16" s="52">
        <v>402021</v>
      </c>
      <c r="G16" s="50">
        <v>372544</v>
      </c>
      <c r="H16" s="56">
        <f t="shared" si="1"/>
        <v>774565</v>
      </c>
      <c r="I16" s="59">
        <v>4787</v>
      </c>
      <c r="J16" s="58">
        <v>4438</v>
      </c>
      <c r="K16" s="57">
        <f t="shared" si="2"/>
        <v>9225</v>
      </c>
      <c r="L16" s="364">
        <f t="shared" si="3"/>
        <v>406808</v>
      </c>
      <c r="M16" s="410">
        <f t="shared" si="4"/>
        <v>376982</v>
      </c>
      <c r="N16" s="424">
        <f t="shared" si="5"/>
        <v>783790</v>
      </c>
      <c r="O16" s="55">
        <f t="shared" si="6"/>
        <v>2476739</v>
      </c>
    </row>
    <row r="17" spans="1:15" s="397" customFormat="1" ht="18.75" customHeight="1">
      <c r="A17" s="535"/>
      <c r="B17" s="491" t="s">
        <v>13</v>
      </c>
      <c r="C17" s="52">
        <v>1728515</v>
      </c>
      <c r="D17" s="61">
        <v>64313</v>
      </c>
      <c r="E17" s="388">
        <f t="shared" si="0"/>
        <v>1792828</v>
      </c>
      <c r="F17" s="52">
        <v>391490</v>
      </c>
      <c r="G17" s="50">
        <v>442951</v>
      </c>
      <c r="H17" s="56">
        <f t="shared" si="1"/>
        <v>834441</v>
      </c>
      <c r="I17" s="59">
        <v>4345</v>
      </c>
      <c r="J17" s="58">
        <v>4904</v>
      </c>
      <c r="K17" s="57">
        <f t="shared" si="2"/>
        <v>9249</v>
      </c>
      <c r="L17" s="364">
        <f t="shared" si="3"/>
        <v>395835</v>
      </c>
      <c r="M17" s="410">
        <f t="shared" si="4"/>
        <v>447855</v>
      </c>
      <c r="N17" s="424">
        <f t="shared" si="5"/>
        <v>843690</v>
      </c>
      <c r="O17" s="55">
        <f t="shared" si="6"/>
        <v>2636518</v>
      </c>
    </row>
    <row r="18" spans="1:15" s="408" customFormat="1" ht="18.75" customHeight="1">
      <c r="A18" s="535"/>
      <c r="B18" s="491" t="s">
        <v>12</v>
      </c>
      <c r="C18" s="52">
        <v>1675921</v>
      </c>
      <c r="D18" s="61">
        <v>65231</v>
      </c>
      <c r="E18" s="388">
        <f t="shared" si="0"/>
        <v>1741152</v>
      </c>
      <c r="F18" s="52">
        <v>416766</v>
      </c>
      <c r="G18" s="50">
        <v>397900</v>
      </c>
      <c r="H18" s="56">
        <f t="shared" si="1"/>
        <v>814666</v>
      </c>
      <c r="I18" s="59">
        <v>3326</v>
      </c>
      <c r="J18" s="58">
        <v>3573</v>
      </c>
      <c r="K18" s="57">
        <f t="shared" si="2"/>
        <v>6899</v>
      </c>
      <c r="L18" s="364">
        <f t="shared" si="3"/>
        <v>420092</v>
      </c>
      <c r="M18" s="410">
        <f t="shared" si="4"/>
        <v>401473</v>
      </c>
      <c r="N18" s="424">
        <f t="shared" si="5"/>
        <v>821565</v>
      </c>
      <c r="O18" s="55">
        <f t="shared" si="6"/>
        <v>2562717</v>
      </c>
    </row>
    <row r="19" spans="1:15" s="54" customFormat="1" ht="18.75" customHeight="1">
      <c r="A19" s="535"/>
      <c r="B19" s="687" t="s">
        <v>11</v>
      </c>
      <c r="C19" s="688">
        <v>1549788</v>
      </c>
      <c r="D19" s="689">
        <v>65811</v>
      </c>
      <c r="E19" s="690">
        <f t="shared" si="0"/>
        <v>1615599</v>
      </c>
      <c r="F19" s="688">
        <v>364167</v>
      </c>
      <c r="G19" s="691">
        <v>335315</v>
      </c>
      <c r="H19" s="692">
        <f t="shared" si="1"/>
        <v>699482</v>
      </c>
      <c r="I19" s="693">
        <v>3643</v>
      </c>
      <c r="J19" s="694">
        <v>3215</v>
      </c>
      <c r="K19" s="695">
        <f t="shared" si="2"/>
        <v>6858</v>
      </c>
      <c r="L19" s="696">
        <f t="shared" si="3"/>
        <v>367810</v>
      </c>
      <c r="M19" s="697">
        <f t="shared" si="4"/>
        <v>338530</v>
      </c>
      <c r="N19" s="698">
        <f t="shared" si="5"/>
        <v>706340</v>
      </c>
      <c r="O19" s="699">
        <f t="shared" si="6"/>
        <v>2321939</v>
      </c>
    </row>
    <row r="20" spans="1:15" s="417" customFormat="1" ht="18.75" customHeight="1">
      <c r="A20" s="535"/>
      <c r="B20" s="491" t="s">
        <v>10</v>
      </c>
      <c r="C20" s="52">
        <v>1647763</v>
      </c>
      <c r="D20" s="61">
        <v>77775</v>
      </c>
      <c r="E20" s="388">
        <f t="shared" si="0"/>
        <v>1725538</v>
      </c>
      <c r="F20" s="52">
        <v>371634</v>
      </c>
      <c r="G20" s="50">
        <v>380941</v>
      </c>
      <c r="H20" s="56">
        <f t="shared" si="1"/>
        <v>752575</v>
      </c>
      <c r="I20" s="59">
        <v>4322</v>
      </c>
      <c r="J20" s="58">
        <v>4009</v>
      </c>
      <c r="K20" s="57">
        <f t="shared" si="2"/>
        <v>8331</v>
      </c>
      <c r="L20" s="364">
        <f t="shared" si="3"/>
        <v>375956</v>
      </c>
      <c r="M20" s="410">
        <f t="shared" si="4"/>
        <v>384950</v>
      </c>
      <c r="N20" s="424">
        <f t="shared" si="5"/>
        <v>760906</v>
      </c>
      <c r="O20" s="55">
        <f t="shared" si="6"/>
        <v>2486444</v>
      </c>
    </row>
    <row r="21" spans="1:15" s="54" customFormat="1" ht="18.75" customHeight="1">
      <c r="A21" s="535"/>
      <c r="B21" s="491" t="s">
        <v>9</v>
      </c>
      <c r="C21" s="52">
        <v>1633959</v>
      </c>
      <c r="D21" s="61">
        <v>75955</v>
      </c>
      <c r="E21" s="388">
        <f t="shared" si="0"/>
        <v>1709914</v>
      </c>
      <c r="F21" s="52">
        <v>372844</v>
      </c>
      <c r="G21" s="50">
        <v>384287</v>
      </c>
      <c r="H21" s="56">
        <f t="shared" si="1"/>
        <v>757131</v>
      </c>
      <c r="I21" s="59">
        <v>4034</v>
      </c>
      <c r="J21" s="58">
        <v>4178</v>
      </c>
      <c r="K21" s="57">
        <f t="shared" si="2"/>
        <v>8212</v>
      </c>
      <c r="L21" s="364">
        <f t="shared" si="3"/>
        <v>376878</v>
      </c>
      <c r="M21" s="410">
        <f t="shared" si="4"/>
        <v>388465</v>
      </c>
      <c r="N21" s="424">
        <f t="shared" si="5"/>
        <v>765343</v>
      </c>
      <c r="O21" s="55">
        <f t="shared" si="6"/>
        <v>2475257</v>
      </c>
    </row>
    <row r="22" spans="1:15" ht="18.75" customHeight="1" thickBot="1">
      <c r="A22" s="536"/>
      <c r="B22" s="491" t="s">
        <v>8</v>
      </c>
      <c r="C22" s="52">
        <v>1663323</v>
      </c>
      <c r="D22" s="61">
        <v>78671</v>
      </c>
      <c r="E22" s="388">
        <f t="shared" si="0"/>
        <v>1741994</v>
      </c>
      <c r="F22" s="52">
        <v>407324</v>
      </c>
      <c r="G22" s="50">
        <v>447224</v>
      </c>
      <c r="H22" s="56">
        <f t="shared" si="1"/>
        <v>854548</v>
      </c>
      <c r="I22" s="59">
        <v>5576</v>
      </c>
      <c r="J22" s="58">
        <v>4506</v>
      </c>
      <c r="K22" s="57">
        <f t="shared" si="2"/>
        <v>10082</v>
      </c>
      <c r="L22" s="364">
        <f t="shared" si="3"/>
        <v>412900</v>
      </c>
      <c r="M22" s="410">
        <f t="shared" si="4"/>
        <v>451730</v>
      </c>
      <c r="N22" s="424">
        <f t="shared" si="5"/>
        <v>864630</v>
      </c>
      <c r="O22" s="55">
        <f t="shared" si="6"/>
        <v>2606624</v>
      </c>
    </row>
    <row r="23" spans="1:15" ht="3.75" customHeight="1">
      <c r="A23" s="64"/>
      <c r="B23" s="493"/>
      <c r="C23" s="63"/>
      <c r="D23" s="62"/>
      <c r="E23" s="389">
        <f t="shared" si="0"/>
        <v>0</v>
      </c>
      <c r="F23" s="40"/>
      <c r="G23" s="39"/>
      <c r="H23" s="37"/>
      <c r="I23" s="40"/>
      <c r="J23" s="39"/>
      <c r="K23" s="38"/>
      <c r="L23" s="85">
        <f t="shared" si="3"/>
        <v>0</v>
      </c>
      <c r="M23" s="411">
        <f t="shared" si="4"/>
        <v>0</v>
      </c>
      <c r="N23" s="425">
        <f t="shared" si="5"/>
        <v>0</v>
      </c>
      <c r="O23" s="36">
        <f t="shared" si="6"/>
        <v>0</v>
      </c>
    </row>
    <row r="24" spans="1:15" ht="19.5" customHeight="1">
      <c r="A24" s="522">
        <v>2014</v>
      </c>
      <c r="B24" s="494" t="s">
        <v>7</v>
      </c>
      <c r="C24" s="52">
        <v>1599593</v>
      </c>
      <c r="D24" s="61">
        <v>71544</v>
      </c>
      <c r="E24" s="388">
        <f t="shared" si="0"/>
        <v>1671137</v>
      </c>
      <c r="F24" s="60">
        <v>427044</v>
      </c>
      <c r="G24" s="50">
        <v>426759</v>
      </c>
      <c r="H24" s="56">
        <f aca="true" t="shared" si="7" ref="H24:H29">G24+F24</f>
        <v>853803</v>
      </c>
      <c r="I24" s="59">
        <v>4765</v>
      </c>
      <c r="J24" s="58">
        <v>4960</v>
      </c>
      <c r="K24" s="57">
        <f aca="true" t="shared" si="8" ref="K24:K29">J24+I24</f>
        <v>9725</v>
      </c>
      <c r="L24" s="364">
        <f t="shared" si="3"/>
        <v>431809</v>
      </c>
      <c r="M24" s="410">
        <f t="shared" si="4"/>
        <v>431719</v>
      </c>
      <c r="N24" s="424">
        <f t="shared" si="5"/>
        <v>863528</v>
      </c>
      <c r="O24" s="55">
        <f t="shared" si="6"/>
        <v>2534665</v>
      </c>
    </row>
    <row r="25" spans="1:15" ht="19.5" customHeight="1">
      <c r="A25" s="522"/>
      <c r="B25" s="494" t="s">
        <v>6</v>
      </c>
      <c r="C25" s="52">
        <v>1429187</v>
      </c>
      <c r="D25" s="61">
        <v>67740</v>
      </c>
      <c r="E25" s="388">
        <f aca="true" t="shared" si="9" ref="E25:E32">D25+C25</f>
        <v>1496927</v>
      </c>
      <c r="F25" s="60">
        <v>328054</v>
      </c>
      <c r="G25" s="50">
        <v>313667</v>
      </c>
      <c r="H25" s="56">
        <f t="shared" si="7"/>
        <v>641721</v>
      </c>
      <c r="I25" s="59">
        <v>3461</v>
      </c>
      <c r="J25" s="58">
        <v>3279</v>
      </c>
      <c r="K25" s="57">
        <f t="shared" si="8"/>
        <v>6740</v>
      </c>
      <c r="L25" s="364">
        <f aca="true" t="shared" si="10" ref="L25:N27">I25+F25</f>
        <v>331515</v>
      </c>
      <c r="M25" s="410">
        <f t="shared" si="10"/>
        <v>316946</v>
      </c>
      <c r="N25" s="424">
        <f t="shared" si="10"/>
        <v>648461</v>
      </c>
      <c r="O25" s="55">
        <f aca="true" t="shared" si="11" ref="O25:O32">N25+E25</f>
        <v>2145388</v>
      </c>
    </row>
    <row r="26" spans="1:15" ht="19.5" customHeight="1">
      <c r="A26" s="522"/>
      <c r="B26" s="494" t="s">
        <v>5</v>
      </c>
      <c r="C26" s="52">
        <v>1582859</v>
      </c>
      <c r="D26" s="61">
        <v>67756</v>
      </c>
      <c r="E26" s="388">
        <f t="shared" si="9"/>
        <v>1650615</v>
      </c>
      <c r="F26" s="60">
        <v>375041</v>
      </c>
      <c r="G26" s="50">
        <v>344515</v>
      </c>
      <c r="H26" s="56">
        <f t="shared" si="7"/>
        <v>719556</v>
      </c>
      <c r="I26" s="59">
        <v>5138</v>
      </c>
      <c r="J26" s="58">
        <v>2780</v>
      </c>
      <c r="K26" s="57">
        <f t="shared" si="8"/>
        <v>7918</v>
      </c>
      <c r="L26" s="364">
        <f t="shared" si="10"/>
        <v>380179</v>
      </c>
      <c r="M26" s="410">
        <f t="shared" si="10"/>
        <v>347295</v>
      </c>
      <c r="N26" s="424">
        <f t="shared" si="10"/>
        <v>727474</v>
      </c>
      <c r="O26" s="55">
        <f t="shared" si="11"/>
        <v>2378089</v>
      </c>
    </row>
    <row r="27" spans="1:15" ht="19.5" customHeight="1">
      <c r="A27" s="522"/>
      <c r="B27" s="494" t="s">
        <v>16</v>
      </c>
      <c r="C27" s="52">
        <v>1568176</v>
      </c>
      <c r="D27" s="61">
        <v>69583</v>
      </c>
      <c r="E27" s="388">
        <f t="shared" si="9"/>
        <v>1637759</v>
      </c>
      <c r="F27" s="60">
        <v>378041</v>
      </c>
      <c r="G27" s="50">
        <v>351944</v>
      </c>
      <c r="H27" s="56">
        <f t="shared" si="7"/>
        <v>729985</v>
      </c>
      <c r="I27" s="59">
        <v>4320</v>
      </c>
      <c r="J27" s="58">
        <v>4222</v>
      </c>
      <c r="K27" s="57">
        <f t="shared" si="8"/>
        <v>8542</v>
      </c>
      <c r="L27" s="364">
        <f t="shared" si="10"/>
        <v>382361</v>
      </c>
      <c r="M27" s="410">
        <f t="shared" si="10"/>
        <v>356166</v>
      </c>
      <c r="N27" s="424">
        <f t="shared" si="10"/>
        <v>738527</v>
      </c>
      <c r="O27" s="55">
        <f t="shared" si="11"/>
        <v>2376286</v>
      </c>
    </row>
    <row r="28" spans="1:15" ht="19.5" customHeight="1">
      <c r="A28" s="522"/>
      <c r="B28" s="494" t="s">
        <v>148</v>
      </c>
      <c r="C28" s="52">
        <v>1603533</v>
      </c>
      <c r="D28" s="61">
        <v>70357</v>
      </c>
      <c r="E28" s="388">
        <f t="shared" si="9"/>
        <v>1673890</v>
      </c>
      <c r="F28" s="60">
        <v>373938</v>
      </c>
      <c r="G28" s="50">
        <v>362149</v>
      </c>
      <c r="H28" s="56">
        <f t="shared" si="7"/>
        <v>736087</v>
      </c>
      <c r="I28" s="59">
        <v>2376</v>
      </c>
      <c r="J28" s="58">
        <v>2507</v>
      </c>
      <c r="K28" s="57">
        <f t="shared" si="8"/>
        <v>4883</v>
      </c>
      <c r="L28" s="364">
        <f aca="true" t="shared" si="12" ref="L28:N29">I28+F28</f>
        <v>376314</v>
      </c>
      <c r="M28" s="410">
        <f t="shared" si="12"/>
        <v>364656</v>
      </c>
      <c r="N28" s="424">
        <f t="shared" si="12"/>
        <v>740970</v>
      </c>
      <c r="O28" s="55">
        <f t="shared" si="11"/>
        <v>2414860</v>
      </c>
    </row>
    <row r="29" spans="1:15" ht="19.5" customHeight="1">
      <c r="A29" s="522"/>
      <c r="B29" s="494" t="s">
        <v>14</v>
      </c>
      <c r="C29" s="52">
        <v>1625690</v>
      </c>
      <c r="D29" s="61">
        <v>73481</v>
      </c>
      <c r="E29" s="388">
        <f t="shared" si="9"/>
        <v>1699171</v>
      </c>
      <c r="F29" s="60">
        <v>438450</v>
      </c>
      <c r="G29" s="50">
        <v>403645</v>
      </c>
      <c r="H29" s="56">
        <f t="shared" si="7"/>
        <v>842095</v>
      </c>
      <c r="I29" s="59">
        <v>4788</v>
      </c>
      <c r="J29" s="58">
        <v>3873</v>
      </c>
      <c r="K29" s="57">
        <f t="shared" si="8"/>
        <v>8661</v>
      </c>
      <c r="L29" s="364">
        <f t="shared" si="12"/>
        <v>443238</v>
      </c>
      <c r="M29" s="410">
        <f t="shared" si="12"/>
        <v>407518</v>
      </c>
      <c r="N29" s="424">
        <f t="shared" si="12"/>
        <v>850756</v>
      </c>
      <c r="O29" s="55">
        <f t="shared" si="11"/>
        <v>2549927</v>
      </c>
    </row>
    <row r="30" spans="1:15" ht="19.5" customHeight="1">
      <c r="A30" s="495"/>
      <c r="B30" s="494" t="s">
        <v>13</v>
      </c>
      <c r="C30" s="52">
        <v>1758439</v>
      </c>
      <c r="D30" s="61">
        <v>82715</v>
      </c>
      <c r="E30" s="388">
        <f t="shared" si="9"/>
        <v>1841154</v>
      </c>
      <c r="F30" s="60">
        <v>426675</v>
      </c>
      <c r="G30" s="50">
        <v>488006</v>
      </c>
      <c r="H30" s="56">
        <f>G30+F30</f>
        <v>914681</v>
      </c>
      <c r="I30" s="59">
        <v>2473</v>
      </c>
      <c r="J30" s="58">
        <v>3583</v>
      </c>
      <c r="K30" s="57">
        <f>J30+I30</f>
        <v>6056</v>
      </c>
      <c r="L30" s="364">
        <f aca="true" t="shared" si="13" ref="L30:N32">I30+F30</f>
        <v>429148</v>
      </c>
      <c r="M30" s="410">
        <f t="shared" si="13"/>
        <v>491589</v>
      </c>
      <c r="N30" s="424">
        <f t="shared" si="13"/>
        <v>920737</v>
      </c>
      <c r="O30" s="55">
        <f t="shared" si="11"/>
        <v>2761891</v>
      </c>
    </row>
    <row r="31" spans="1:15" ht="19.5" customHeight="1">
      <c r="A31" s="495"/>
      <c r="B31" s="494" t="s">
        <v>12</v>
      </c>
      <c r="C31" s="52">
        <v>1737123</v>
      </c>
      <c r="D31" s="61">
        <v>79709</v>
      </c>
      <c r="E31" s="388">
        <f t="shared" si="9"/>
        <v>1816832</v>
      </c>
      <c r="F31" s="60">
        <v>486558</v>
      </c>
      <c r="G31" s="50">
        <v>456240</v>
      </c>
      <c r="H31" s="56">
        <f>G31+F31</f>
        <v>942798</v>
      </c>
      <c r="I31" s="59">
        <v>2805</v>
      </c>
      <c r="J31" s="58">
        <v>2709</v>
      </c>
      <c r="K31" s="57">
        <f>J31+I31</f>
        <v>5514</v>
      </c>
      <c r="L31" s="364">
        <f t="shared" si="13"/>
        <v>489363</v>
      </c>
      <c r="M31" s="410">
        <f t="shared" si="13"/>
        <v>458949</v>
      </c>
      <c r="N31" s="424">
        <f t="shared" si="13"/>
        <v>948312</v>
      </c>
      <c r="O31" s="55">
        <f t="shared" si="11"/>
        <v>2765144</v>
      </c>
    </row>
    <row r="32" spans="1:15" s="54" customFormat="1" ht="19.5" customHeight="1" thickBot="1">
      <c r="A32" s="502"/>
      <c r="B32" s="701" t="s">
        <v>11</v>
      </c>
      <c r="C32" s="688">
        <v>1711230</v>
      </c>
      <c r="D32" s="689">
        <v>70807</v>
      </c>
      <c r="E32" s="690">
        <f t="shared" si="9"/>
        <v>1782037</v>
      </c>
      <c r="F32" s="702">
        <v>430556</v>
      </c>
      <c r="G32" s="691">
        <v>401864</v>
      </c>
      <c r="H32" s="692">
        <f>G32+F32</f>
        <v>832420</v>
      </c>
      <c r="I32" s="693">
        <v>3061</v>
      </c>
      <c r="J32" s="694">
        <v>3059</v>
      </c>
      <c r="K32" s="695">
        <f>J32+I32</f>
        <v>6120</v>
      </c>
      <c r="L32" s="696">
        <f t="shared" si="13"/>
        <v>433617</v>
      </c>
      <c r="M32" s="697">
        <f t="shared" si="13"/>
        <v>404923</v>
      </c>
      <c r="N32" s="698">
        <f t="shared" si="13"/>
        <v>838540</v>
      </c>
      <c r="O32" s="699">
        <f t="shared" si="11"/>
        <v>2620577</v>
      </c>
    </row>
    <row r="33" spans="1:15" ht="18" customHeight="1">
      <c r="A33" s="53" t="s">
        <v>4</v>
      </c>
      <c r="B33" s="41"/>
      <c r="C33" s="40"/>
      <c r="D33" s="39"/>
      <c r="E33" s="390"/>
      <c r="F33" s="40"/>
      <c r="G33" s="39"/>
      <c r="H33" s="38"/>
      <c r="I33" s="40"/>
      <c r="J33" s="39"/>
      <c r="K33" s="38"/>
      <c r="L33" s="85"/>
      <c r="M33" s="411"/>
      <c r="N33" s="425"/>
      <c r="O33" s="36"/>
    </row>
    <row r="34" spans="1:15" ht="18" customHeight="1">
      <c r="A34" s="35" t="s">
        <v>150</v>
      </c>
      <c r="B34" s="48"/>
      <c r="C34" s="52">
        <f>SUM(C11:C19)</f>
        <v>13978949</v>
      </c>
      <c r="D34" s="50">
        <f aca="true" t="shared" si="14" ref="D34:O34">SUM(D11:D19)</f>
        <v>598041</v>
      </c>
      <c r="E34" s="391">
        <f t="shared" si="14"/>
        <v>14576990</v>
      </c>
      <c r="F34" s="52">
        <f t="shared" si="14"/>
        <v>3264934</v>
      </c>
      <c r="G34" s="50">
        <f t="shared" si="14"/>
        <v>3154863</v>
      </c>
      <c r="H34" s="51">
        <f t="shared" si="14"/>
        <v>6419797</v>
      </c>
      <c r="I34" s="52">
        <f t="shared" si="14"/>
        <v>36594</v>
      </c>
      <c r="J34" s="50">
        <f t="shared" si="14"/>
        <v>37175</v>
      </c>
      <c r="K34" s="51">
        <f t="shared" si="14"/>
        <v>73769</v>
      </c>
      <c r="L34" s="52">
        <f t="shared" si="14"/>
        <v>3301528</v>
      </c>
      <c r="M34" s="412">
        <f t="shared" si="14"/>
        <v>3192038</v>
      </c>
      <c r="N34" s="426">
        <f t="shared" si="14"/>
        <v>6493566</v>
      </c>
      <c r="O34" s="49">
        <f t="shared" si="14"/>
        <v>21070556</v>
      </c>
    </row>
    <row r="35" spans="1:15" ht="18" customHeight="1" thickBot="1">
      <c r="A35" s="35" t="s">
        <v>151</v>
      </c>
      <c r="B35" s="48"/>
      <c r="C35" s="47">
        <f>SUM(C24:C32)</f>
        <v>14615830</v>
      </c>
      <c r="D35" s="44">
        <f aca="true" t="shared" si="15" ref="D35:O35">SUM(D24:D32)</f>
        <v>653692</v>
      </c>
      <c r="E35" s="392">
        <f t="shared" si="15"/>
        <v>15269522</v>
      </c>
      <c r="F35" s="46">
        <f t="shared" si="15"/>
        <v>3664357</v>
      </c>
      <c r="G35" s="44">
        <f t="shared" si="15"/>
        <v>3548789</v>
      </c>
      <c r="H35" s="45">
        <f t="shared" si="15"/>
        <v>7213146</v>
      </c>
      <c r="I35" s="46">
        <f t="shared" si="15"/>
        <v>33187</v>
      </c>
      <c r="J35" s="44">
        <f t="shared" si="15"/>
        <v>30972</v>
      </c>
      <c r="K35" s="45">
        <f t="shared" si="15"/>
        <v>64159</v>
      </c>
      <c r="L35" s="46">
        <f t="shared" si="15"/>
        <v>3697544</v>
      </c>
      <c r="M35" s="413">
        <f t="shared" si="15"/>
        <v>3579761</v>
      </c>
      <c r="N35" s="427">
        <f t="shared" si="15"/>
        <v>7277305</v>
      </c>
      <c r="O35" s="43">
        <f t="shared" si="15"/>
        <v>22546827</v>
      </c>
    </row>
    <row r="36" spans="1:15" ht="17.25" customHeight="1">
      <c r="A36" s="42" t="s">
        <v>3</v>
      </c>
      <c r="B36" s="41"/>
      <c r="C36" s="40"/>
      <c r="D36" s="39"/>
      <c r="E36" s="393"/>
      <c r="F36" s="40"/>
      <c r="G36" s="39"/>
      <c r="H36" s="37"/>
      <c r="I36" s="40"/>
      <c r="J36" s="39"/>
      <c r="K36" s="38"/>
      <c r="L36" s="85"/>
      <c r="M36" s="411"/>
      <c r="N36" s="428"/>
      <c r="O36" s="36"/>
    </row>
    <row r="37" spans="1:15" ht="17.25" customHeight="1">
      <c r="A37" s="35" t="s">
        <v>152</v>
      </c>
      <c r="B37" s="34"/>
      <c r="C37" s="451">
        <f>(C32/C19-1)*100</f>
        <v>10.417037685154362</v>
      </c>
      <c r="D37" s="452">
        <f aca="true" t="shared" si="16" ref="D37:O37">(D32/D19-1)*100</f>
        <v>7.591436082113923</v>
      </c>
      <c r="E37" s="453">
        <f t="shared" si="16"/>
        <v>10.301937547621653</v>
      </c>
      <c r="F37" s="451">
        <f t="shared" si="16"/>
        <v>18.230372329178657</v>
      </c>
      <c r="G37" s="454">
        <f t="shared" si="16"/>
        <v>19.84671130131368</v>
      </c>
      <c r="H37" s="455">
        <f t="shared" si="16"/>
        <v>19.005206710108347</v>
      </c>
      <c r="I37" s="456">
        <f t="shared" si="16"/>
        <v>-15.97584408454571</v>
      </c>
      <c r="J37" s="452">
        <f t="shared" si="16"/>
        <v>-4.852255054432353</v>
      </c>
      <c r="K37" s="457">
        <f t="shared" si="16"/>
        <v>-10.76115485564304</v>
      </c>
      <c r="L37" s="456">
        <f t="shared" si="16"/>
        <v>17.89157445420191</v>
      </c>
      <c r="M37" s="458">
        <f t="shared" si="16"/>
        <v>19.6121466339763</v>
      </c>
      <c r="N37" s="459">
        <f t="shared" si="16"/>
        <v>18.716198997649848</v>
      </c>
      <c r="O37" s="460">
        <f t="shared" si="16"/>
        <v>12.861578189607915</v>
      </c>
    </row>
    <row r="38" spans="1:15" ht="7.5" customHeight="1" thickBot="1">
      <c r="A38" s="33"/>
      <c r="B38" s="32"/>
      <c r="C38" s="31"/>
      <c r="D38" s="30"/>
      <c r="E38" s="394"/>
      <c r="F38" s="29"/>
      <c r="G38" s="27"/>
      <c r="H38" s="26"/>
      <c r="I38" s="29"/>
      <c r="J38" s="27"/>
      <c r="K38" s="28"/>
      <c r="L38" s="29"/>
      <c r="M38" s="414"/>
      <c r="N38" s="429"/>
      <c r="O38" s="25"/>
    </row>
    <row r="39" spans="1:15" ht="17.25" customHeight="1">
      <c r="A39" s="24" t="s">
        <v>2</v>
      </c>
      <c r="B39" s="23"/>
      <c r="C39" s="22"/>
      <c r="D39" s="21"/>
      <c r="E39" s="395"/>
      <c r="F39" s="20"/>
      <c r="G39" s="18"/>
      <c r="H39" s="17"/>
      <c r="I39" s="20"/>
      <c r="J39" s="18"/>
      <c r="K39" s="19"/>
      <c r="L39" s="20"/>
      <c r="M39" s="415"/>
      <c r="N39" s="430"/>
      <c r="O39" s="16"/>
    </row>
    <row r="40" spans="1:15" ht="17.25" customHeight="1" thickBot="1">
      <c r="A40" s="439" t="s">
        <v>153</v>
      </c>
      <c r="B40" s="15"/>
      <c r="C40" s="14">
        <f aca="true" t="shared" si="17" ref="C40:O40">(C35/C34-1)*100</f>
        <v>4.55600059775596</v>
      </c>
      <c r="D40" s="10">
        <f t="shared" si="17"/>
        <v>9.30554928508247</v>
      </c>
      <c r="E40" s="396">
        <f t="shared" si="17"/>
        <v>4.750857344348858</v>
      </c>
      <c r="F40" s="14">
        <f t="shared" si="17"/>
        <v>12.233723560721298</v>
      </c>
      <c r="G40" s="13">
        <f t="shared" si="17"/>
        <v>12.486310816032265</v>
      </c>
      <c r="H40" s="9">
        <f t="shared" si="17"/>
        <v>12.35785181369442</v>
      </c>
      <c r="I40" s="12">
        <f t="shared" si="17"/>
        <v>-9.3102694430781</v>
      </c>
      <c r="J40" s="10">
        <f t="shared" si="17"/>
        <v>-16.68594485541358</v>
      </c>
      <c r="K40" s="11">
        <f t="shared" si="17"/>
        <v>-13.027152326858161</v>
      </c>
      <c r="L40" s="12">
        <f t="shared" si="17"/>
        <v>11.994930832026874</v>
      </c>
      <c r="M40" s="416">
        <f t="shared" si="17"/>
        <v>12.146565924340491</v>
      </c>
      <c r="N40" s="431">
        <f t="shared" si="17"/>
        <v>12.06946999537697</v>
      </c>
      <c r="O40" s="8">
        <f t="shared" si="17"/>
        <v>7.0063219973881985</v>
      </c>
    </row>
    <row r="41" spans="1:14" s="5" customFormat="1" ht="17.25" customHeight="1" thickTop="1">
      <c r="A41" s="84" t="s">
        <v>1</v>
      </c>
      <c r="B41" s="7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="5" customFormat="1" ht="13.5" customHeight="1">
      <c r="A42" s="84" t="s">
        <v>0</v>
      </c>
    </row>
    <row r="43" spans="1:14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4.25">
      <c r="A44" s="3"/>
      <c r="B44" s="3"/>
      <c r="C44" s="4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4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4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4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4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4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4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4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4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4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4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4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4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4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4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4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4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4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4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4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4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4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4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4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4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4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4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4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4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4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4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4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4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4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4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4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4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4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4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4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4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4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4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4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4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4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4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4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4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4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4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4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4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4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4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4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4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4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4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4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4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4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4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4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4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4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4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4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4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4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4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4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4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4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4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4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4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4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4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4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4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4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4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4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4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4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4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4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4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4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4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4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4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4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4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4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4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4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4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4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4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4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4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4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4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4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4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4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4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4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4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4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4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4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4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4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4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4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4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4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4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4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4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4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4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4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4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4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4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4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4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4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4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4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4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4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4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4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4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4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4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4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4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4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4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4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4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4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4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4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4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4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4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4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4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4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4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4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4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4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4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4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4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4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4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4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4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4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4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4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4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4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4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4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4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4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4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4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4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4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4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4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4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4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4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4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4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4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4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4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4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4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4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4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4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4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4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4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4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4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4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4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4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4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4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4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4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4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4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4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4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4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4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4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4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4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ht="14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ht="14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 ht="14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1:14" ht="14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1:14" ht="14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65523" ht="14.25">
      <c r="C65523" s="2" t="e">
        <f>((C65519/C65506)-1)*100</f>
        <v>#DIV/0!</v>
      </c>
    </row>
  </sheetData>
  <sheetProtection/>
  <mergeCells count="13">
    <mergeCell ref="N1:O1"/>
    <mergeCell ref="C7:E7"/>
    <mergeCell ref="O7:O10"/>
    <mergeCell ref="E9:E10"/>
    <mergeCell ref="A4:O5"/>
    <mergeCell ref="A11:A22"/>
    <mergeCell ref="A9:B9"/>
    <mergeCell ref="F9:H9"/>
    <mergeCell ref="C9:C10"/>
    <mergeCell ref="D9:D10"/>
    <mergeCell ref="F7:N8"/>
    <mergeCell ref="I9:K9"/>
    <mergeCell ref="A24:A29"/>
  </mergeCells>
  <conditionalFormatting sqref="A37:B37 P37:IV37 A40:B40 P40:IV40">
    <cfRule type="cellIs" priority="1" dxfId="93" operator="lessThan" stopIfTrue="1">
      <formula>0</formula>
    </cfRule>
  </conditionalFormatting>
  <conditionalFormatting sqref="C36:O40">
    <cfRule type="cellIs" priority="2" dxfId="94" operator="lessThan" stopIfTrue="1">
      <formula>0</formula>
    </cfRule>
    <cfRule type="cellIs" priority="3" dxfId="95" operator="greaterThanOrEqual" stopIfTrue="1">
      <formula>0</formula>
    </cfRule>
  </conditionalFormatting>
  <hyperlinks>
    <hyperlink ref="N1" location="INDICE!A1" display="Volver al Indice"/>
  </hyperlinks>
  <printOptions/>
  <pageMargins left="0.1968503937007874" right="0.03937007874015748" top="0.2755905511811024" bottom="0.11811023622047245" header="0.07874015748031496" footer="0.07874015748031496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65523"/>
  <sheetViews>
    <sheetView showGridLines="0" zoomScale="88" zoomScaleNormal="88" zoomScalePageLayoutView="0" workbookViewId="0" topLeftCell="A1">
      <selection activeCell="N40" sqref="N40"/>
    </sheetView>
  </sheetViews>
  <sheetFormatPr defaultColWidth="11.00390625" defaultRowHeight="15"/>
  <cols>
    <col min="1" max="1" width="9.8515625" style="1" customWidth="1"/>
    <col min="2" max="2" width="21.28125" style="1" customWidth="1"/>
    <col min="3" max="3" width="11.7109375" style="1" customWidth="1"/>
    <col min="4" max="4" width="11.421875" style="1" customWidth="1"/>
    <col min="5" max="5" width="11.28125" style="1" bestFit="1" customWidth="1"/>
    <col min="6" max="7" width="10.00390625" style="1" customWidth="1"/>
    <col min="8" max="9" width="9.7109375" style="1" customWidth="1"/>
    <col min="10" max="10" width="10.28125" style="1" customWidth="1"/>
    <col min="11" max="11" width="9.00390625" style="1" customWidth="1"/>
    <col min="12" max="12" width="10.8515625" style="1" customWidth="1"/>
    <col min="13" max="13" width="12.00390625" style="1" customWidth="1"/>
    <col min="14" max="14" width="10.140625" style="1" bestFit="1" customWidth="1"/>
    <col min="15" max="15" width="12.28125" style="1" customWidth="1"/>
    <col min="16" max="16384" width="11.00390625" style="1" customWidth="1"/>
  </cols>
  <sheetData>
    <row r="1" spans="14:15" ht="22.5" customHeight="1">
      <c r="N1" s="523" t="s">
        <v>28</v>
      </c>
      <c r="O1" s="523"/>
    </row>
    <row r="2" ht="5.25" customHeight="1"/>
    <row r="3" ht="4.5" customHeight="1" thickBot="1"/>
    <row r="4" spans="1:15" ht="13.5" customHeight="1" thickTop="1">
      <c r="A4" s="529" t="s">
        <v>32</v>
      </c>
      <c r="B4" s="530"/>
      <c r="C4" s="530"/>
      <c r="D4" s="530"/>
      <c r="E4" s="530"/>
      <c r="F4" s="530"/>
      <c r="G4" s="530"/>
      <c r="H4" s="530"/>
      <c r="I4" s="530"/>
      <c r="J4" s="530"/>
      <c r="K4" s="530"/>
      <c r="L4" s="530"/>
      <c r="M4" s="530"/>
      <c r="N4" s="530"/>
      <c r="O4" s="531"/>
    </row>
    <row r="5" spans="1:15" ht="12.75" customHeight="1">
      <c r="A5" s="532"/>
      <c r="B5" s="533"/>
      <c r="C5" s="533"/>
      <c r="D5" s="533"/>
      <c r="E5" s="533"/>
      <c r="F5" s="533"/>
      <c r="G5" s="533"/>
      <c r="H5" s="533"/>
      <c r="I5" s="533"/>
      <c r="J5" s="533"/>
      <c r="K5" s="533"/>
      <c r="L5" s="533"/>
      <c r="M5" s="533"/>
      <c r="N5" s="533"/>
      <c r="O5" s="534"/>
    </row>
    <row r="6" spans="1:15" ht="5.25" customHeight="1" thickBot="1">
      <c r="A6" s="83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1"/>
    </row>
    <row r="7" spans="1:15" ht="16.5" customHeight="1" thickTop="1">
      <c r="A7" s="80"/>
      <c r="B7" s="79"/>
      <c r="C7" s="511" t="s">
        <v>26</v>
      </c>
      <c r="D7" s="512"/>
      <c r="E7" s="521"/>
      <c r="F7" s="517" t="s">
        <v>25</v>
      </c>
      <c r="G7" s="518"/>
      <c r="H7" s="518"/>
      <c r="I7" s="518"/>
      <c r="J7" s="518"/>
      <c r="K7" s="518"/>
      <c r="L7" s="518"/>
      <c r="M7" s="518"/>
      <c r="N7" s="539"/>
      <c r="O7" s="524" t="s">
        <v>24</v>
      </c>
    </row>
    <row r="8" spans="1:15" ht="3.75" customHeight="1" thickBot="1">
      <c r="A8" s="78"/>
      <c r="B8" s="77"/>
      <c r="C8" s="76"/>
      <c r="D8" s="75"/>
      <c r="E8" s="74"/>
      <c r="F8" s="519"/>
      <c r="G8" s="520"/>
      <c r="H8" s="520"/>
      <c r="I8" s="520"/>
      <c r="J8" s="520"/>
      <c r="K8" s="520"/>
      <c r="L8" s="520"/>
      <c r="M8" s="520"/>
      <c r="N8" s="540"/>
      <c r="O8" s="525"/>
    </row>
    <row r="9" spans="1:15" ht="21.75" customHeight="1" thickBot="1" thickTop="1">
      <c r="A9" s="537" t="s">
        <v>23</v>
      </c>
      <c r="B9" s="538"/>
      <c r="C9" s="513" t="s">
        <v>22</v>
      </c>
      <c r="D9" s="515" t="s">
        <v>21</v>
      </c>
      <c r="E9" s="527" t="s">
        <v>17</v>
      </c>
      <c r="F9" s="511" t="s">
        <v>22</v>
      </c>
      <c r="G9" s="512"/>
      <c r="H9" s="512"/>
      <c r="I9" s="511" t="s">
        <v>21</v>
      </c>
      <c r="J9" s="512"/>
      <c r="K9" s="521"/>
      <c r="L9" s="87" t="s">
        <v>20</v>
      </c>
      <c r="M9" s="86"/>
      <c r="N9" s="86"/>
      <c r="O9" s="525"/>
    </row>
    <row r="10" spans="1:15" s="67" customFormat="1" ht="18.75" customHeight="1" thickBot="1">
      <c r="A10" s="73"/>
      <c r="B10" s="72"/>
      <c r="C10" s="514"/>
      <c r="D10" s="516"/>
      <c r="E10" s="528"/>
      <c r="F10" s="70" t="s">
        <v>31</v>
      </c>
      <c r="G10" s="69" t="s">
        <v>30</v>
      </c>
      <c r="H10" s="68" t="s">
        <v>17</v>
      </c>
      <c r="I10" s="70" t="s">
        <v>31</v>
      </c>
      <c r="J10" s="69" t="s">
        <v>30</v>
      </c>
      <c r="K10" s="71" t="s">
        <v>17</v>
      </c>
      <c r="L10" s="70" t="s">
        <v>31</v>
      </c>
      <c r="M10" s="409" t="s">
        <v>30</v>
      </c>
      <c r="N10" s="474" t="s">
        <v>17</v>
      </c>
      <c r="O10" s="526"/>
    </row>
    <row r="11" spans="1:15" s="65" customFormat="1" ht="18.75" customHeight="1" thickTop="1">
      <c r="A11" s="522">
        <v>2013</v>
      </c>
      <c r="B11" s="491" t="s">
        <v>7</v>
      </c>
      <c r="C11" s="442">
        <v>9804.539</v>
      </c>
      <c r="D11" s="443">
        <v>1154.3319999999992</v>
      </c>
      <c r="E11" s="387">
        <f aca="true" t="shared" si="0" ref="E11:E24">D11+C11</f>
        <v>10958.871</v>
      </c>
      <c r="F11" s="442">
        <v>27487.991</v>
      </c>
      <c r="G11" s="444">
        <v>15208.326999999997</v>
      </c>
      <c r="H11" s="445">
        <f aca="true" t="shared" si="1" ref="H11:H22">G11+F11</f>
        <v>42696.318</v>
      </c>
      <c r="I11" s="446">
        <v>3909.5429999999997</v>
      </c>
      <c r="J11" s="447">
        <v>1861.331</v>
      </c>
      <c r="K11" s="448">
        <f aca="true" t="shared" si="2" ref="K11:K22">J11+I11</f>
        <v>5770.874</v>
      </c>
      <c r="L11" s="449">
        <f aca="true" t="shared" si="3" ref="L11:N24">I11+F11</f>
        <v>31397.534</v>
      </c>
      <c r="M11" s="450">
        <f t="shared" si="3"/>
        <v>17069.657999999996</v>
      </c>
      <c r="N11" s="423">
        <f t="shared" si="3"/>
        <v>48467.191999999995</v>
      </c>
      <c r="O11" s="66">
        <f aca="true" t="shared" si="4" ref="O11:O24">N11+E11</f>
        <v>59426.062999999995</v>
      </c>
    </row>
    <row r="12" spans="1:15" ht="18.75" customHeight="1">
      <c r="A12" s="535"/>
      <c r="B12" s="491" t="s">
        <v>6</v>
      </c>
      <c r="C12" s="52">
        <v>9939.675999999998</v>
      </c>
      <c r="D12" s="61">
        <v>1289.9029999999982</v>
      </c>
      <c r="E12" s="388">
        <f t="shared" si="0"/>
        <v>11229.578999999996</v>
      </c>
      <c r="F12" s="52">
        <v>27857.914</v>
      </c>
      <c r="G12" s="50">
        <v>15050.063999999997</v>
      </c>
      <c r="H12" s="56">
        <f t="shared" si="1"/>
        <v>42907.977999999996</v>
      </c>
      <c r="I12" s="59">
        <v>3371.753</v>
      </c>
      <c r="J12" s="58">
        <v>2178.4819999999995</v>
      </c>
      <c r="K12" s="57">
        <f t="shared" si="2"/>
        <v>5550.235</v>
      </c>
      <c r="L12" s="364">
        <f t="shared" si="3"/>
        <v>31229.667</v>
      </c>
      <c r="M12" s="410">
        <f t="shared" si="3"/>
        <v>17228.545999999995</v>
      </c>
      <c r="N12" s="424">
        <f t="shared" si="3"/>
        <v>48458.212999999996</v>
      </c>
      <c r="O12" s="55">
        <f t="shared" si="4"/>
        <v>59687.791999999994</v>
      </c>
    </row>
    <row r="13" spans="1:15" ht="18.75" customHeight="1">
      <c r="A13" s="535"/>
      <c r="B13" s="491" t="s">
        <v>5</v>
      </c>
      <c r="C13" s="52">
        <v>10024.576999999981</v>
      </c>
      <c r="D13" s="61">
        <v>1081.1619999999996</v>
      </c>
      <c r="E13" s="388">
        <f t="shared" si="0"/>
        <v>11105.738999999981</v>
      </c>
      <c r="F13" s="52">
        <v>24785.476000000002</v>
      </c>
      <c r="G13" s="50">
        <v>15882.218</v>
      </c>
      <c r="H13" s="56">
        <f t="shared" si="1"/>
        <v>40667.694</v>
      </c>
      <c r="I13" s="364">
        <v>3305.784</v>
      </c>
      <c r="J13" s="58">
        <v>2031.0500000000002</v>
      </c>
      <c r="K13" s="57">
        <f t="shared" si="2"/>
        <v>5336.834000000001</v>
      </c>
      <c r="L13" s="364">
        <f t="shared" si="3"/>
        <v>28091.260000000002</v>
      </c>
      <c r="M13" s="410">
        <f t="shared" si="3"/>
        <v>17913.268</v>
      </c>
      <c r="N13" s="424">
        <f t="shared" si="3"/>
        <v>46004.528000000006</v>
      </c>
      <c r="O13" s="55">
        <f t="shared" si="4"/>
        <v>57110.266999999985</v>
      </c>
    </row>
    <row r="14" spans="1:15" ht="18.75" customHeight="1">
      <c r="A14" s="535"/>
      <c r="B14" s="491" t="s">
        <v>16</v>
      </c>
      <c r="C14" s="52">
        <v>10151.062999999995</v>
      </c>
      <c r="D14" s="61">
        <v>1176.3979999999992</v>
      </c>
      <c r="E14" s="388">
        <f t="shared" si="0"/>
        <v>11327.460999999994</v>
      </c>
      <c r="F14" s="52">
        <v>30237.053999999996</v>
      </c>
      <c r="G14" s="50">
        <v>15926.276000000002</v>
      </c>
      <c r="H14" s="56">
        <f t="shared" si="1"/>
        <v>46163.33</v>
      </c>
      <c r="I14" s="59">
        <v>1399.969</v>
      </c>
      <c r="J14" s="58">
        <v>1162.9289999999999</v>
      </c>
      <c r="K14" s="57">
        <f t="shared" si="2"/>
        <v>2562.898</v>
      </c>
      <c r="L14" s="364">
        <f t="shared" si="3"/>
        <v>31637.022999999997</v>
      </c>
      <c r="M14" s="410">
        <f t="shared" si="3"/>
        <v>17089.205</v>
      </c>
      <c r="N14" s="424">
        <f t="shared" si="3"/>
        <v>48726.228</v>
      </c>
      <c r="O14" s="55">
        <f t="shared" si="4"/>
        <v>60053.689</v>
      </c>
    </row>
    <row r="15" spans="1:15" s="65" customFormat="1" ht="18.75" customHeight="1">
      <c r="A15" s="535"/>
      <c r="B15" s="491" t="s">
        <v>15</v>
      </c>
      <c r="C15" s="52">
        <v>11758.83799999999</v>
      </c>
      <c r="D15" s="61">
        <v>1480.0359999999991</v>
      </c>
      <c r="E15" s="388">
        <f t="shared" si="0"/>
        <v>13238.873999999989</v>
      </c>
      <c r="F15" s="52">
        <v>28070.91800000001</v>
      </c>
      <c r="G15" s="50">
        <v>15180.267999999996</v>
      </c>
      <c r="H15" s="56">
        <f t="shared" si="1"/>
        <v>43251.186</v>
      </c>
      <c r="I15" s="59">
        <v>2740.196999999999</v>
      </c>
      <c r="J15" s="58">
        <v>1668.8619999999994</v>
      </c>
      <c r="K15" s="57">
        <f t="shared" si="2"/>
        <v>4409.058999999998</v>
      </c>
      <c r="L15" s="364">
        <f t="shared" si="3"/>
        <v>30811.11500000001</v>
      </c>
      <c r="M15" s="410">
        <f t="shared" si="3"/>
        <v>16849.129999999997</v>
      </c>
      <c r="N15" s="424">
        <f t="shared" si="3"/>
        <v>47660.245</v>
      </c>
      <c r="O15" s="55">
        <f t="shared" si="4"/>
        <v>60899.11899999999</v>
      </c>
    </row>
    <row r="16" spans="1:15" s="384" customFormat="1" ht="18.75" customHeight="1">
      <c r="A16" s="535"/>
      <c r="B16" s="492" t="s">
        <v>14</v>
      </c>
      <c r="C16" s="52">
        <v>11047.405000000008</v>
      </c>
      <c r="D16" s="61">
        <v>1416.4449999999972</v>
      </c>
      <c r="E16" s="388">
        <f t="shared" si="0"/>
        <v>12463.850000000006</v>
      </c>
      <c r="F16" s="52">
        <v>24475.492000000002</v>
      </c>
      <c r="G16" s="50">
        <v>15419.992999999997</v>
      </c>
      <c r="H16" s="56">
        <f t="shared" si="1"/>
        <v>39895.485</v>
      </c>
      <c r="I16" s="59">
        <v>2458.642</v>
      </c>
      <c r="J16" s="58">
        <v>1779.811</v>
      </c>
      <c r="K16" s="57">
        <f t="shared" si="2"/>
        <v>4238.4529999999995</v>
      </c>
      <c r="L16" s="364">
        <f t="shared" si="3"/>
        <v>26934.134000000002</v>
      </c>
      <c r="M16" s="410">
        <f t="shared" si="3"/>
        <v>17199.803999999996</v>
      </c>
      <c r="N16" s="424">
        <f t="shared" si="3"/>
        <v>44133.938</v>
      </c>
      <c r="O16" s="55">
        <f t="shared" si="4"/>
        <v>56597.78800000001</v>
      </c>
    </row>
    <row r="17" spans="1:15" s="397" customFormat="1" ht="18.75" customHeight="1">
      <c r="A17" s="535"/>
      <c r="B17" s="491" t="s">
        <v>13</v>
      </c>
      <c r="C17" s="52">
        <v>10698.71700000001</v>
      </c>
      <c r="D17" s="61">
        <v>1655.5049999999974</v>
      </c>
      <c r="E17" s="388">
        <f t="shared" si="0"/>
        <v>12354.222000000007</v>
      </c>
      <c r="F17" s="52">
        <v>21244.858999999993</v>
      </c>
      <c r="G17" s="50">
        <v>14210.873</v>
      </c>
      <c r="H17" s="56">
        <f t="shared" si="1"/>
        <v>35455.73199999999</v>
      </c>
      <c r="I17" s="59">
        <v>3232.8140000000003</v>
      </c>
      <c r="J17" s="58">
        <v>2288.415</v>
      </c>
      <c r="K17" s="57">
        <f t="shared" si="2"/>
        <v>5521.229</v>
      </c>
      <c r="L17" s="364">
        <f t="shared" si="3"/>
        <v>24477.672999999995</v>
      </c>
      <c r="M17" s="410">
        <f t="shared" si="3"/>
        <v>16499.288</v>
      </c>
      <c r="N17" s="424">
        <f t="shared" si="3"/>
        <v>40976.96099999999</v>
      </c>
      <c r="O17" s="55">
        <f t="shared" si="4"/>
        <v>53331.183</v>
      </c>
    </row>
    <row r="18" spans="1:15" s="700" customFormat="1" ht="18.75" customHeight="1">
      <c r="A18" s="535"/>
      <c r="B18" s="687" t="s">
        <v>12</v>
      </c>
      <c r="C18" s="688">
        <v>12226.77099999999</v>
      </c>
      <c r="D18" s="689">
        <v>1404.2679999999968</v>
      </c>
      <c r="E18" s="690">
        <f t="shared" si="0"/>
        <v>13631.038999999986</v>
      </c>
      <c r="F18" s="688">
        <v>23896.110999999997</v>
      </c>
      <c r="G18" s="691">
        <v>15074.584000000003</v>
      </c>
      <c r="H18" s="692">
        <f t="shared" si="1"/>
        <v>38970.695</v>
      </c>
      <c r="I18" s="693">
        <v>3508.2569999999996</v>
      </c>
      <c r="J18" s="694">
        <v>2625.5700000000006</v>
      </c>
      <c r="K18" s="695">
        <f t="shared" si="2"/>
        <v>6133.827</v>
      </c>
      <c r="L18" s="696">
        <f t="shared" si="3"/>
        <v>27404.367999999995</v>
      </c>
      <c r="M18" s="697">
        <f t="shared" si="3"/>
        <v>17700.154000000002</v>
      </c>
      <c r="N18" s="698">
        <f t="shared" si="3"/>
        <v>45104.522</v>
      </c>
      <c r="O18" s="699">
        <f t="shared" si="4"/>
        <v>58735.56099999999</v>
      </c>
    </row>
    <row r="19" spans="1:15" ht="18.75" customHeight="1">
      <c r="A19" s="535"/>
      <c r="B19" s="491" t="s">
        <v>11</v>
      </c>
      <c r="C19" s="52">
        <v>10965.478000000001</v>
      </c>
      <c r="D19" s="61">
        <v>1288.1589999999994</v>
      </c>
      <c r="E19" s="388">
        <f t="shared" si="0"/>
        <v>12253.637</v>
      </c>
      <c r="F19" s="52">
        <v>24812.34999999999</v>
      </c>
      <c r="G19" s="50">
        <v>15647.332000000002</v>
      </c>
      <c r="H19" s="56">
        <f t="shared" si="1"/>
        <v>40459.68199999999</v>
      </c>
      <c r="I19" s="59">
        <v>2924.3150000000005</v>
      </c>
      <c r="J19" s="58">
        <v>2255.831</v>
      </c>
      <c r="K19" s="57">
        <f t="shared" si="2"/>
        <v>5180.146000000001</v>
      </c>
      <c r="L19" s="364">
        <f t="shared" si="3"/>
        <v>27736.664999999994</v>
      </c>
      <c r="M19" s="410">
        <f t="shared" si="3"/>
        <v>17903.163</v>
      </c>
      <c r="N19" s="424">
        <f t="shared" si="3"/>
        <v>45639.827999999994</v>
      </c>
      <c r="O19" s="55">
        <f t="shared" si="4"/>
        <v>57893.465</v>
      </c>
    </row>
    <row r="20" spans="1:15" s="417" customFormat="1" ht="18.75" customHeight="1">
      <c r="A20" s="535"/>
      <c r="B20" s="491" t="s">
        <v>10</v>
      </c>
      <c r="C20" s="52">
        <v>11214.895999999999</v>
      </c>
      <c r="D20" s="61">
        <v>1349.9679999999996</v>
      </c>
      <c r="E20" s="388">
        <f t="shared" si="0"/>
        <v>12564.863999999998</v>
      </c>
      <c r="F20" s="52">
        <v>28305.326000000005</v>
      </c>
      <c r="G20" s="50">
        <v>17441.281000000003</v>
      </c>
      <c r="H20" s="56">
        <f t="shared" si="1"/>
        <v>45746.607</v>
      </c>
      <c r="I20" s="59">
        <v>3254.728</v>
      </c>
      <c r="J20" s="58">
        <v>2745.806</v>
      </c>
      <c r="K20" s="57">
        <f t="shared" si="2"/>
        <v>6000.534</v>
      </c>
      <c r="L20" s="364">
        <f t="shared" si="3"/>
        <v>31560.054000000004</v>
      </c>
      <c r="M20" s="410">
        <f t="shared" si="3"/>
        <v>20187.087000000003</v>
      </c>
      <c r="N20" s="424">
        <f t="shared" si="3"/>
        <v>51747.141</v>
      </c>
      <c r="O20" s="55">
        <f t="shared" si="4"/>
        <v>64312.005000000005</v>
      </c>
    </row>
    <row r="21" spans="1:15" s="54" customFormat="1" ht="18.75" customHeight="1">
      <c r="A21" s="535"/>
      <c r="B21" s="491" t="s">
        <v>9</v>
      </c>
      <c r="C21" s="52">
        <v>11443.944000000003</v>
      </c>
      <c r="D21" s="61">
        <v>1262.3880000000017</v>
      </c>
      <c r="E21" s="388">
        <f t="shared" si="0"/>
        <v>12706.332000000006</v>
      </c>
      <c r="F21" s="52">
        <v>26991.86800000001</v>
      </c>
      <c r="G21" s="50">
        <v>17825.604</v>
      </c>
      <c r="H21" s="56">
        <f t="shared" si="1"/>
        <v>44817.47200000001</v>
      </c>
      <c r="I21" s="59">
        <v>1308.256</v>
      </c>
      <c r="J21" s="58">
        <v>1965.8430000000003</v>
      </c>
      <c r="K21" s="57">
        <f t="shared" si="2"/>
        <v>3274.099</v>
      </c>
      <c r="L21" s="364">
        <f t="shared" si="3"/>
        <v>28300.12400000001</v>
      </c>
      <c r="M21" s="410">
        <f t="shared" si="3"/>
        <v>19791.447</v>
      </c>
      <c r="N21" s="424">
        <f t="shared" si="3"/>
        <v>48091.57100000001</v>
      </c>
      <c r="O21" s="55">
        <f t="shared" si="4"/>
        <v>60797.90300000002</v>
      </c>
    </row>
    <row r="22" spans="1:15" ht="18.75" customHeight="1" thickBot="1">
      <c r="A22" s="536"/>
      <c r="B22" s="491" t="s">
        <v>8</v>
      </c>
      <c r="C22" s="52">
        <v>11860.885000000007</v>
      </c>
      <c r="D22" s="61">
        <v>1465.5379999999982</v>
      </c>
      <c r="E22" s="388">
        <f t="shared" si="0"/>
        <v>13326.423000000006</v>
      </c>
      <c r="F22" s="52">
        <v>24410.23199999999</v>
      </c>
      <c r="G22" s="50">
        <v>18384.569000000003</v>
      </c>
      <c r="H22" s="56">
        <f t="shared" si="1"/>
        <v>42794.80099999999</v>
      </c>
      <c r="I22" s="59">
        <v>2283.229</v>
      </c>
      <c r="J22" s="58">
        <v>2226.266</v>
      </c>
      <c r="K22" s="57">
        <f t="shared" si="2"/>
        <v>4509.495</v>
      </c>
      <c r="L22" s="364">
        <f t="shared" si="3"/>
        <v>26693.46099999999</v>
      </c>
      <c r="M22" s="410">
        <f t="shared" si="3"/>
        <v>20610.835000000003</v>
      </c>
      <c r="N22" s="424">
        <f t="shared" si="3"/>
        <v>47304.295999999995</v>
      </c>
      <c r="O22" s="55">
        <f t="shared" si="4"/>
        <v>60630.719</v>
      </c>
    </row>
    <row r="23" spans="1:15" ht="3.75" customHeight="1">
      <c r="A23" s="64"/>
      <c r="B23" s="493"/>
      <c r="C23" s="63"/>
      <c r="D23" s="62"/>
      <c r="E23" s="389">
        <f t="shared" si="0"/>
        <v>0</v>
      </c>
      <c r="F23" s="40"/>
      <c r="G23" s="39"/>
      <c r="H23" s="37"/>
      <c r="I23" s="40"/>
      <c r="J23" s="39"/>
      <c r="K23" s="38"/>
      <c r="L23" s="85">
        <f t="shared" si="3"/>
        <v>0</v>
      </c>
      <c r="M23" s="411">
        <f t="shared" si="3"/>
        <v>0</v>
      </c>
      <c r="N23" s="425">
        <f t="shared" si="3"/>
        <v>0</v>
      </c>
      <c r="O23" s="36">
        <f t="shared" si="4"/>
        <v>0</v>
      </c>
    </row>
    <row r="24" spans="1:15" ht="19.5" customHeight="1">
      <c r="A24" s="522">
        <v>2014</v>
      </c>
      <c r="B24" s="494" t="s">
        <v>7</v>
      </c>
      <c r="C24" s="52">
        <v>10653.712</v>
      </c>
      <c r="D24" s="61">
        <v>1017.6409999999993</v>
      </c>
      <c r="E24" s="388">
        <f t="shared" si="0"/>
        <v>11671.353</v>
      </c>
      <c r="F24" s="60">
        <v>25908.55299999999</v>
      </c>
      <c r="G24" s="50">
        <v>12964.632999999996</v>
      </c>
      <c r="H24" s="56">
        <f aca="true" t="shared" si="5" ref="H24:H29">G24+F24</f>
        <v>38873.18599999999</v>
      </c>
      <c r="I24" s="59">
        <v>4100.289</v>
      </c>
      <c r="J24" s="58">
        <v>1868.2300000000005</v>
      </c>
      <c r="K24" s="57">
        <f aca="true" t="shared" si="6" ref="K24:K29">J24+I24</f>
        <v>5968.519</v>
      </c>
      <c r="L24" s="364">
        <f t="shared" si="3"/>
        <v>30008.84199999999</v>
      </c>
      <c r="M24" s="410">
        <f t="shared" si="3"/>
        <v>14832.862999999998</v>
      </c>
      <c r="N24" s="424">
        <f t="shared" si="3"/>
        <v>44841.70499999999</v>
      </c>
      <c r="O24" s="55">
        <f t="shared" si="4"/>
        <v>56513.05799999999</v>
      </c>
    </row>
    <row r="25" spans="1:15" ht="19.5" customHeight="1">
      <c r="A25" s="522"/>
      <c r="B25" s="494" t="s">
        <v>6</v>
      </c>
      <c r="C25" s="52">
        <v>10965.95799999999</v>
      </c>
      <c r="D25" s="61">
        <v>836.9979999999988</v>
      </c>
      <c r="E25" s="388">
        <f aca="true" t="shared" si="7" ref="E25:E32">D25+C25</f>
        <v>11802.95599999999</v>
      </c>
      <c r="F25" s="60">
        <v>26864.515999999992</v>
      </c>
      <c r="G25" s="50">
        <v>13117.735</v>
      </c>
      <c r="H25" s="56">
        <f t="shared" si="5"/>
        <v>39982.25099999999</v>
      </c>
      <c r="I25" s="59">
        <v>3039.6059999999993</v>
      </c>
      <c r="J25" s="58">
        <v>1770.657</v>
      </c>
      <c r="K25" s="57">
        <f t="shared" si="6"/>
        <v>4810.262999999999</v>
      </c>
      <c r="L25" s="364">
        <f aca="true" t="shared" si="8" ref="L25:N27">I25+F25</f>
        <v>29904.121999999992</v>
      </c>
      <c r="M25" s="410">
        <f t="shared" si="8"/>
        <v>14888.392</v>
      </c>
      <c r="N25" s="424">
        <f t="shared" si="8"/>
        <v>44792.51399999999</v>
      </c>
      <c r="O25" s="55">
        <f aca="true" t="shared" si="9" ref="O25:O32">N25+E25</f>
        <v>56595.46999999998</v>
      </c>
    </row>
    <row r="26" spans="1:15" ht="19.5" customHeight="1">
      <c r="A26" s="522"/>
      <c r="B26" s="494" t="s">
        <v>5</v>
      </c>
      <c r="C26" s="52">
        <v>11596.94799999999</v>
      </c>
      <c r="D26" s="61">
        <v>1472.2190000000003</v>
      </c>
      <c r="E26" s="388">
        <f t="shared" si="7"/>
        <v>13069.16699999999</v>
      </c>
      <c r="F26" s="60">
        <v>24265.558000000005</v>
      </c>
      <c r="G26" s="50">
        <v>15065.947999999995</v>
      </c>
      <c r="H26" s="56">
        <f t="shared" si="5"/>
        <v>39331.506</v>
      </c>
      <c r="I26" s="59">
        <v>2973.897</v>
      </c>
      <c r="J26" s="58">
        <v>2387.3499999999995</v>
      </c>
      <c r="K26" s="57">
        <f t="shared" si="6"/>
        <v>5361.246999999999</v>
      </c>
      <c r="L26" s="364">
        <f t="shared" si="8"/>
        <v>27239.455000000005</v>
      </c>
      <c r="M26" s="410">
        <f t="shared" si="8"/>
        <v>17453.297999999995</v>
      </c>
      <c r="N26" s="424">
        <f t="shared" si="8"/>
        <v>44692.753</v>
      </c>
      <c r="O26" s="55">
        <f t="shared" si="9"/>
        <v>57761.919999999984</v>
      </c>
    </row>
    <row r="27" spans="1:15" ht="19.5" customHeight="1">
      <c r="A27" s="522"/>
      <c r="B27" s="494" t="s">
        <v>16</v>
      </c>
      <c r="C27" s="52">
        <v>11966.405999999999</v>
      </c>
      <c r="D27" s="61">
        <v>1041.5039999999995</v>
      </c>
      <c r="E27" s="388">
        <f t="shared" si="7"/>
        <v>13007.909999999998</v>
      </c>
      <c r="F27" s="60">
        <v>31124.71500000001</v>
      </c>
      <c r="G27" s="50">
        <v>14376.518000000002</v>
      </c>
      <c r="H27" s="56">
        <f t="shared" si="5"/>
        <v>45501.233000000015</v>
      </c>
      <c r="I27" s="59">
        <v>6392.021</v>
      </c>
      <c r="J27" s="58">
        <v>2698.463</v>
      </c>
      <c r="K27" s="57">
        <f t="shared" si="6"/>
        <v>9090.484</v>
      </c>
      <c r="L27" s="364">
        <f t="shared" si="8"/>
        <v>37516.73600000001</v>
      </c>
      <c r="M27" s="410">
        <f t="shared" si="8"/>
        <v>17074.981000000003</v>
      </c>
      <c r="N27" s="424">
        <f t="shared" si="8"/>
        <v>54591.71700000002</v>
      </c>
      <c r="O27" s="55">
        <f t="shared" si="9"/>
        <v>67599.62700000002</v>
      </c>
    </row>
    <row r="28" spans="1:15" ht="19.5" customHeight="1">
      <c r="A28" s="522"/>
      <c r="B28" s="494" t="s">
        <v>148</v>
      </c>
      <c r="C28" s="52">
        <v>13461.619000000004</v>
      </c>
      <c r="D28" s="61">
        <v>1292.659999999999</v>
      </c>
      <c r="E28" s="388">
        <f t="shared" si="7"/>
        <v>14754.279000000002</v>
      </c>
      <c r="F28" s="60">
        <v>29412.062999999995</v>
      </c>
      <c r="G28" s="50">
        <v>15499.041999999998</v>
      </c>
      <c r="H28" s="56">
        <f t="shared" si="5"/>
        <v>44911.104999999996</v>
      </c>
      <c r="I28" s="59">
        <v>3798.7889999999998</v>
      </c>
      <c r="J28" s="58">
        <v>1374.618</v>
      </c>
      <c r="K28" s="57">
        <f t="shared" si="6"/>
        <v>5173.406999999999</v>
      </c>
      <c r="L28" s="364">
        <f aca="true" t="shared" si="10" ref="L28:N29">I28+F28</f>
        <v>33210.85199999999</v>
      </c>
      <c r="M28" s="410">
        <f t="shared" si="10"/>
        <v>16873.659999999996</v>
      </c>
      <c r="N28" s="424">
        <f t="shared" si="10"/>
        <v>50084.511999999995</v>
      </c>
      <c r="O28" s="55">
        <f t="shared" si="9"/>
        <v>64838.791</v>
      </c>
    </row>
    <row r="29" spans="1:15" ht="19.5" customHeight="1">
      <c r="A29" s="522"/>
      <c r="B29" s="494" t="s">
        <v>14</v>
      </c>
      <c r="C29" s="52">
        <v>10812.91600000001</v>
      </c>
      <c r="D29" s="61">
        <v>984.2359999999993</v>
      </c>
      <c r="E29" s="388">
        <f t="shared" si="7"/>
        <v>11797.15200000001</v>
      </c>
      <c r="F29" s="60">
        <v>24516.002000000008</v>
      </c>
      <c r="G29" s="50">
        <v>14249.827</v>
      </c>
      <c r="H29" s="56">
        <f t="shared" si="5"/>
        <v>38765.829000000005</v>
      </c>
      <c r="I29" s="59">
        <v>2606.201</v>
      </c>
      <c r="J29" s="58">
        <v>1012.798</v>
      </c>
      <c r="K29" s="57">
        <f t="shared" si="6"/>
        <v>3618.999</v>
      </c>
      <c r="L29" s="364">
        <f t="shared" si="10"/>
        <v>27122.20300000001</v>
      </c>
      <c r="M29" s="410">
        <f t="shared" si="10"/>
        <v>15262.625</v>
      </c>
      <c r="N29" s="424">
        <f t="shared" si="10"/>
        <v>42384.82800000001</v>
      </c>
      <c r="O29" s="55">
        <f t="shared" si="9"/>
        <v>54181.98000000002</v>
      </c>
    </row>
    <row r="30" spans="1:15" ht="19.5" customHeight="1">
      <c r="A30" s="495"/>
      <c r="B30" s="494" t="s">
        <v>13</v>
      </c>
      <c r="C30" s="52">
        <v>12863.876000000011</v>
      </c>
      <c r="D30" s="61">
        <v>1137.2699999999998</v>
      </c>
      <c r="E30" s="388">
        <f t="shared" si="7"/>
        <v>14001.146000000012</v>
      </c>
      <c r="F30" s="60">
        <v>26669.356</v>
      </c>
      <c r="G30" s="50">
        <v>16396.397000000004</v>
      </c>
      <c r="H30" s="56">
        <f>G30+F30</f>
        <v>43065.753000000004</v>
      </c>
      <c r="I30" s="59">
        <v>2481.192</v>
      </c>
      <c r="J30" s="58">
        <v>1233.7810000000002</v>
      </c>
      <c r="K30" s="57">
        <f>J30+I30</f>
        <v>3714.973</v>
      </c>
      <c r="L30" s="364">
        <f aca="true" t="shared" si="11" ref="L30:N32">I30+F30</f>
        <v>29150.548</v>
      </c>
      <c r="M30" s="410">
        <f t="shared" si="11"/>
        <v>17630.178000000004</v>
      </c>
      <c r="N30" s="424">
        <f t="shared" si="11"/>
        <v>46780.726</v>
      </c>
      <c r="O30" s="55">
        <f t="shared" si="9"/>
        <v>60781.87200000002</v>
      </c>
    </row>
    <row r="31" spans="1:15" ht="19.5" customHeight="1">
      <c r="A31" s="495"/>
      <c r="B31" s="494" t="s">
        <v>12</v>
      </c>
      <c r="C31" s="52">
        <v>12532.099000000007</v>
      </c>
      <c r="D31" s="61">
        <v>1221.5119999999993</v>
      </c>
      <c r="E31" s="388">
        <f t="shared" si="7"/>
        <v>13753.611000000006</v>
      </c>
      <c r="F31" s="60">
        <v>27904.09700000001</v>
      </c>
      <c r="G31" s="50">
        <v>18698.69400000001</v>
      </c>
      <c r="H31" s="56">
        <f>G31+F31</f>
        <v>46602.79100000002</v>
      </c>
      <c r="I31" s="59">
        <v>2572.136</v>
      </c>
      <c r="J31" s="58">
        <v>1004.0490000000001</v>
      </c>
      <c r="K31" s="57">
        <f>J31+I31</f>
        <v>3576.185</v>
      </c>
      <c r="L31" s="364">
        <f t="shared" si="11"/>
        <v>30476.233000000007</v>
      </c>
      <c r="M31" s="410">
        <f t="shared" si="11"/>
        <v>19702.74300000001</v>
      </c>
      <c r="N31" s="424">
        <f t="shared" si="11"/>
        <v>50178.97600000002</v>
      </c>
      <c r="O31" s="55">
        <f t="shared" si="9"/>
        <v>63932.58700000002</v>
      </c>
    </row>
    <row r="32" spans="1:15" s="54" customFormat="1" ht="19.5" customHeight="1" thickBot="1">
      <c r="A32" s="502"/>
      <c r="B32" s="701" t="s">
        <v>11</v>
      </c>
      <c r="C32" s="688">
        <v>12734.114000000007</v>
      </c>
      <c r="D32" s="689">
        <v>1227.3599999999994</v>
      </c>
      <c r="E32" s="690">
        <f t="shared" si="7"/>
        <v>13961.474000000006</v>
      </c>
      <c r="F32" s="702">
        <v>26812.660000000003</v>
      </c>
      <c r="G32" s="691">
        <v>17190.136</v>
      </c>
      <c r="H32" s="692">
        <f>G32+F32</f>
        <v>44002.796</v>
      </c>
      <c r="I32" s="693">
        <v>3099.704</v>
      </c>
      <c r="J32" s="694">
        <v>854.8979999999999</v>
      </c>
      <c r="K32" s="695">
        <f>J32+I32</f>
        <v>3954.602</v>
      </c>
      <c r="L32" s="696">
        <f t="shared" si="11"/>
        <v>29912.364000000005</v>
      </c>
      <c r="M32" s="697">
        <f t="shared" si="11"/>
        <v>18045.034</v>
      </c>
      <c r="N32" s="698">
        <f t="shared" si="11"/>
        <v>47957.398</v>
      </c>
      <c r="O32" s="699">
        <f t="shared" si="9"/>
        <v>61918.872</v>
      </c>
    </row>
    <row r="33" spans="1:15" ht="18" customHeight="1">
      <c r="A33" s="53" t="s">
        <v>4</v>
      </c>
      <c r="B33" s="41"/>
      <c r="C33" s="40"/>
      <c r="D33" s="39"/>
      <c r="E33" s="390"/>
      <c r="F33" s="40"/>
      <c r="G33" s="39"/>
      <c r="H33" s="38"/>
      <c r="I33" s="40"/>
      <c r="J33" s="39"/>
      <c r="K33" s="38"/>
      <c r="L33" s="85"/>
      <c r="M33" s="411"/>
      <c r="N33" s="425"/>
      <c r="O33" s="36"/>
    </row>
    <row r="34" spans="1:15" ht="18" customHeight="1">
      <c r="A34" s="35" t="s">
        <v>150</v>
      </c>
      <c r="B34" s="48"/>
      <c r="C34" s="52">
        <f>SUM(C11:C19)</f>
        <v>96617.06399999997</v>
      </c>
      <c r="D34" s="50">
        <f aca="true" t="shared" si="12" ref="D34:O34">SUM(D11:D19)</f>
        <v>11946.207999999986</v>
      </c>
      <c r="E34" s="391">
        <f t="shared" si="12"/>
        <v>108563.27199999997</v>
      </c>
      <c r="F34" s="52">
        <f t="shared" si="12"/>
        <v>232868.16499999998</v>
      </c>
      <c r="G34" s="50">
        <f t="shared" si="12"/>
        <v>137599.935</v>
      </c>
      <c r="H34" s="51">
        <f t="shared" si="12"/>
        <v>370468.1</v>
      </c>
      <c r="I34" s="52">
        <f t="shared" si="12"/>
        <v>26851.273999999998</v>
      </c>
      <c r="J34" s="50">
        <f t="shared" si="12"/>
        <v>17852.280999999995</v>
      </c>
      <c r="K34" s="51">
        <f t="shared" si="12"/>
        <v>44703.55499999999</v>
      </c>
      <c r="L34" s="52">
        <f t="shared" si="12"/>
        <v>259719.439</v>
      </c>
      <c r="M34" s="412">
        <f t="shared" si="12"/>
        <v>155452.21600000001</v>
      </c>
      <c r="N34" s="426">
        <f t="shared" si="12"/>
        <v>415171.655</v>
      </c>
      <c r="O34" s="49">
        <f t="shared" si="12"/>
        <v>523734.927</v>
      </c>
    </row>
    <row r="35" spans="1:15" ht="18" customHeight="1" thickBot="1">
      <c r="A35" s="35" t="s">
        <v>151</v>
      </c>
      <c r="B35" s="48"/>
      <c r="C35" s="47">
        <f>SUM(C24:C32)</f>
        <v>107587.648</v>
      </c>
      <c r="D35" s="44">
        <f aca="true" t="shared" si="13" ref="D35:O35">SUM(D24:D32)</f>
        <v>10231.399999999992</v>
      </c>
      <c r="E35" s="392">
        <f t="shared" si="13"/>
        <v>117819.048</v>
      </c>
      <c r="F35" s="46">
        <f t="shared" si="13"/>
        <v>243477.52</v>
      </c>
      <c r="G35" s="44">
        <f t="shared" si="13"/>
        <v>137558.93000000002</v>
      </c>
      <c r="H35" s="45">
        <f t="shared" si="13"/>
        <v>381036.44999999995</v>
      </c>
      <c r="I35" s="46">
        <f t="shared" si="13"/>
        <v>31063.835</v>
      </c>
      <c r="J35" s="44">
        <f t="shared" si="13"/>
        <v>14204.844000000003</v>
      </c>
      <c r="K35" s="45">
        <f t="shared" si="13"/>
        <v>45268.67899999999</v>
      </c>
      <c r="L35" s="46">
        <f t="shared" si="13"/>
        <v>274541.35500000004</v>
      </c>
      <c r="M35" s="413">
        <f t="shared" si="13"/>
        <v>151763.77399999998</v>
      </c>
      <c r="N35" s="427">
        <f t="shared" si="13"/>
        <v>426305.129</v>
      </c>
      <c r="O35" s="43">
        <f t="shared" si="13"/>
        <v>544124.177</v>
      </c>
    </row>
    <row r="36" spans="1:15" ht="17.25" customHeight="1">
      <c r="A36" s="42" t="s">
        <v>3</v>
      </c>
      <c r="B36" s="41"/>
      <c r="C36" s="40"/>
      <c r="D36" s="39"/>
      <c r="E36" s="393"/>
      <c r="F36" s="40"/>
      <c r="G36" s="39"/>
      <c r="H36" s="37"/>
      <c r="I36" s="40"/>
      <c r="J36" s="39"/>
      <c r="K36" s="38"/>
      <c r="L36" s="85"/>
      <c r="M36" s="411"/>
      <c r="N36" s="428"/>
      <c r="O36" s="36"/>
    </row>
    <row r="37" spans="1:15" ht="17.25" customHeight="1">
      <c r="A37" s="35" t="s">
        <v>152</v>
      </c>
      <c r="B37" s="34"/>
      <c r="C37" s="451">
        <f>(C32/C19-1)*100</f>
        <v>16.129128160213412</v>
      </c>
      <c r="D37" s="452">
        <f aca="true" t="shared" si="14" ref="D37:O37">(D32/D19-1)*100</f>
        <v>-4.71983660402171</v>
      </c>
      <c r="E37" s="453">
        <f t="shared" si="14"/>
        <v>13.937388548395923</v>
      </c>
      <c r="F37" s="451">
        <f t="shared" si="14"/>
        <v>8.061751506810166</v>
      </c>
      <c r="G37" s="454">
        <f t="shared" si="14"/>
        <v>9.859853424213117</v>
      </c>
      <c r="H37" s="455">
        <f t="shared" si="14"/>
        <v>8.757147423946666</v>
      </c>
      <c r="I37" s="456">
        <f t="shared" si="14"/>
        <v>5.997609696629791</v>
      </c>
      <c r="J37" s="452">
        <f t="shared" si="14"/>
        <v>-62.10274617203151</v>
      </c>
      <c r="K37" s="457">
        <f t="shared" si="14"/>
        <v>-23.658483757021532</v>
      </c>
      <c r="L37" s="456">
        <f t="shared" si="14"/>
        <v>7.844126177390143</v>
      </c>
      <c r="M37" s="458">
        <f t="shared" si="14"/>
        <v>0.7924353925616412</v>
      </c>
      <c r="N37" s="459">
        <f t="shared" si="14"/>
        <v>5.077955157937941</v>
      </c>
      <c r="O37" s="460">
        <f t="shared" si="14"/>
        <v>6.95312847486329</v>
      </c>
    </row>
    <row r="38" spans="1:15" ht="7.5" customHeight="1" thickBot="1">
      <c r="A38" s="33"/>
      <c r="B38" s="32"/>
      <c r="C38" s="31"/>
      <c r="D38" s="30"/>
      <c r="E38" s="394"/>
      <c r="F38" s="29"/>
      <c r="G38" s="27"/>
      <c r="H38" s="26"/>
      <c r="I38" s="29"/>
      <c r="J38" s="27"/>
      <c r="K38" s="28"/>
      <c r="L38" s="29"/>
      <c r="M38" s="414"/>
      <c r="N38" s="429"/>
      <c r="O38" s="25"/>
    </row>
    <row r="39" spans="1:15" ht="17.25" customHeight="1">
      <c r="A39" s="24" t="s">
        <v>2</v>
      </c>
      <c r="B39" s="23"/>
      <c r="C39" s="22"/>
      <c r="D39" s="21"/>
      <c r="E39" s="395"/>
      <c r="F39" s="20"/>
      <c r="G39" s="18"/>
      <c r="H39" s="17"/>
      <c r="I39" s="20"/>
      <c r="J39" s="18"/>
      <c r="K39" s="19"/>
      <c r="L39" s="20"/>
      <c r="M39" s="415"/>
      <c r="N39" s="430"/>
      <c r="O39" s="16"/>
    </row>
    <row r="40" spans="1:15" ht="17.25" customHeight="1" thickBot="1">
      <c r="A40" s="439" t="s">
        <v>153</v>
      </c>
      <c r="B40" s="15"/>
      <c r="C40" s="14">
        <f aca="true" t="shared" si="15" ref="C40:O40">(C35/C34-1)*100</f>
        <v>11.354706452268125</v>
      </c>
      <c r="D40" s="10">
        <f t="shared" si="15"/>
        <v>-14.354412714059517</v>
      </c>
      <c r="E40" s="396">
        <f t="shared" si="15"/>
        <v>8.525697346336457</v>
      </c>
      <c r="F40" s="14">
        <f t="shared" si="15"/>
        <v>4.555949071011933</v>
      </c>
      <c r="G40" s="13">
        <f t="shared" si="15"/>
        <v>-0.02980015942593006</v>
      </c>
      <c r="H40" s="9">
        <f t="shared" si="15"/>
        <v>2.852701757587228</v>
      </c>
      <c r="I40" s="12">
        <f t="shared" si="15"/>
        <v>15.688495823326676</v>
      </c>
      <c r="J40" s="10">
        <f t="shared" si="15"/>
        <v>-20.431209882927526</v>
      </c>
      <c r="K40" s="11">
        <f t="shared" si="15"/>
        <v>1.264158969012641</v>
      </c>
      <c r="L40" s="12">
        <f t="shared" si="15"/>
        <v>5.706895123857114</v>
      </c>
      <c r="M40" s="416">
        <f t="shared" si="15"/>
        <v>-2.3727175429908542</v>
      </c>
      <c r="N40" s="431">
        <f t="shared" si="15"/>
        <v>2.6816556154345417</v>
      </c>
      <c r="O40" s="8">
        <f t="shared" si="15"/>
        <v>3.89304759886675</v>
      </c>
    </row>
    <row r="41" spans="1:14" s="5" customFormat="1" ht="17.25" customHeight="1" thickTop="1">
      <c r="A41" s="84" t="s">
        <v>1</v>
      </c>
      <c r="B41" s="7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="5" customFormat="1" ht="13.5" customHeight="1">
      <c r="A42" s="84" t="s">
        <v>0</v>
      </c>
    </row>
    <row r="43" spans="1:14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4.25">
      <c r="A44" s="3"/>
      <c r="B44" s="3"/>
      <c r="C44" s="4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4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4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4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4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4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4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4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4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4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4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4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4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4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4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4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4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4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4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4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4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4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4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4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4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4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4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4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4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4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4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4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4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4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4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4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4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4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4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4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4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4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4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4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4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4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4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4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4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4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4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4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4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4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4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4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4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4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4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4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4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4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4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4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4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4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4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4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4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4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4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4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4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4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4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4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4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4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4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4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4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4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4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4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4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4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4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4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4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4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4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4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4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4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4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4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4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4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4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4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4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4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4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4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4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4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4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4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4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4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4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4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4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4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4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4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4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4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4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4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4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4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4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4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4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4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4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4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4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4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4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4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4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4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4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4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4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4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4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4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4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4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4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4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4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4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4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4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4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4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4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4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4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4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4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4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4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4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4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4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4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4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4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4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4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4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4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4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4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4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4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4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4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4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4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4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4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4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4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4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4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4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4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4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4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4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4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4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4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4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4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4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4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4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4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4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4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4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4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4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4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4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4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4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4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4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4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4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4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4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4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4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4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4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4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4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ht="14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ht="14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 ht="14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1:14" ht="14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1:14" ht="14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65523" ht="14.25">
      <c r="C65523" s="2" t="e">
        <f>((C65519/C65506)-1)*100</f>
        <v>#DIV/0!</v>
      </c>
    </row>
  </sheetData>
  <sheetProtection/>
  <mergeCells count="13">
    <mergeCell ref="A24:A29"/>
    <mergeCell ref="E9:E10"/>
    <mergeCell ref="F9:H9"/>
    <mergeCell ref="I9:K9"/>
    <mergeCell ref="A11:A22"/>
    <mergeCell ref="N1:O1"/>
    <mergeCell ref="A4:O5"/>
    <mergeCell ref="C7:E7"/>
    <mergeCell ref="F7:N8"/>
    <mergeCell ref="O7:O10"/>
    <mergeCell ref="A9:B9"/>
    <mergeCell ref="C9:C10"/>
    <mergeCell ref="D9:D10"/>
  </mergeCells>
  <conditionalFormatting sqref="A37:B37 P37:IV37 A40:B40 P40:IV40">
    <cfRule type="cellIs" priority="1" dxfId="93" operator="lessThan" stopIfTrue="1">
      <formula>0</formula>
    </cfRule>
  </conditionalFormatting>
  <conditionalFormatting sqref="C36:O40">
    <cfRule type="cellIs" priority="2" dxfId="94" operator="lessThan" stopIfTrue="1">
      <formula>0</formula>
    </cfRule>
    <cfRule type="cellIs" priority="3" dxfId="95" operator="greaterThanOrEqual" stopIfTrue="1">
      <formula>0</formula>
    </cfRule>
  </conditionalFormatting>
  <hyperlinks>
    <hyperlink ref="N1" location="INDICE!A1" display="Volver al Indice"/>
  </hyperlinks>
  <printOptions/>
  <pageMargins left="0.1968503937007874" right="0.03937007874015748" top="0.2755905511811024" bottom="0.11811023622047245" header="0.07874015748031496" footer="0.07874015748031496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0"/>
  </sheetPr>
  <dimension ref="A1:T29"/>
  <sheetViews>
    <sheetView showGridLines="0" zoomScale="90" zoomScaleNormal="90" zoomScalePageLayoutView="0" workbookViewId="0" topLeftCell="A1">
      <selection activeCell="A15" sqref="A15:IV15"/>
    </sheetView>
  </sheetViews>
  <sheetFormatPr defaultColWidth="9.140625" defaultRowHeight="15"/>
  <cols>
    <col min="1" max="1" width="23.7109375" style="88" customWidth="1"/>
    <col min="2" max="2" width="10.140625" style="88" customWidth="1"/>
    <col min="3" max="3" width="11.28125" style="88" customWidth="1"/>
    <col min="4" max="4" width="10.00390625" style="88" bestFit="1" customWidth="1"/>
    <col min="5" max="5" width="9.00390625" style="88" customWidth="1"/>
    <col min="6" max="6" width="10.28125" style="88" customWidth="1"/>
    <col min="7" max="7" width="11.00390625" style="88" customWidth="1"/>
    <col min="8" max="8" width="10.28125" style="88" customWidth="1"/>
    <col min="9" max="9" width="7.7109375" style="88" bestFit="1" customWidth="1"/>
    <col min="10" max="10" width="10.00390625" style="88" customWidth="1"/>
    <col min="11" max="11" width="10.28125" style="88" customWidth="1"/>
    <col min="12" max="12" width="11.8515625" style="88" customWidth="1"/>
    <col min="13" max="13" width="8.8515625" style="88" customWidth="1"/>
    <col min="14" max="14" width="9.8515625" style="88" customWidth="1"/>
    <col min="15" max="15" width="11.00390625" style="88" customWidth="1"/>
    <col min="16" max="16" width="11.140625" style="88" bestFit="1" customWidth="1"/>
    <col min="17" max="17" width="7.7109375" style="88" bestFit="1" customWidth="1"/>
    <col min="18" max="16384" width="9.140625" style="88" customWidth="1"/>
  </cols>
  <sheetData>
    <row r="1" spans="14:17" ht="18.75" thickBot="1">
      <c r="N1" s="553" t="s">
        <v>28</v>
      </c>
      <c r="O1" s="554"/>
      <c r="P1" s="554"/>
      <c r="Q1" s="555"/>
    </row>
    <row r="2" ht="7.5" customHeight="1" thickBot="1"/>
    <row r="3" spans="1:17" ht="24" customHeight="1">
      <c r="A3" s="561" t="s">
        <v>39</v>
      </c>
      <c r="B3" s="562"/>
      <c r="C3" s="562"/>
      <c r="D3" s="562"/>
      <c r="E3" s="562"/>
      <c r="F3" s="562"/>
      <c r="G3" s="562"/>
      <c r="H3" s="562"/>
      <c r="I3" s="562"/>
      <c r="J3" s="562"/>
      <c r="K3" s="562"/>
      <c r="L3" s="562"/>
      <c r="M3" s="562"/>
      <c r="N3" s="562"/>
      <c r="O3" s="562"/>
      <c r="P3" s="562"/>
      <c r="Q3" s="563"/>
    </row>
    <row r="4" spans="1:17" ht="18" customHeight="1" thickBot="1">
      <c r="A4" s="564" t="s">
        <v>38</v>
      </c>
      <c r="B4" s="565"/>
      <c r="C4" s="565"/>
      <c r="D4" s="565"/>
      <c r="E4" s="565"/>
      <c r="F4" s="565"/>
      <c r="G4" s="565"/>
      <c r="H4" s="565"/>
      <c r="I4" s="565"/>
      <c r="J4" s="565"/>
      <c r="K4" s="565"/>
      <c r="L4" s="565"/>
      <c r="M4" s="565"/>
      <c r="N4" s="565"/>
      <c r="O4" s="565"/>
      <c r="P4" s="565"/>
      <c r="Q4" s="566"/>
    </row>
    <row r="5" spans="1:17" ht="15" thickBot="1">
      <c r="A5" s="546" t="s">
        <v>37</v>
      </c>
      <c r="B5" s="556" t="s">
        <v>36</v>
      </c>
      <c r="C5" s="557"/>
      <c r="D5" s="557"/>
      <c r="E5" s="557"/>
      <c r="F5" s="558"/>
      <c r="G5" s="558"/>
      <c r="H5" s="558"/>
      <c r="I5" s="559"/>
      <c r="J5" s="557" t="s">
        <v>35</v>
      </c>
      <c r="K5" s="557"/>
      <c r="L5" s="557"/>
      <c r="M5" s="557"/>
      <c r="N5" s="557"/>
      <c r="O5" s="557"/>
      <c r="P5" s="557"/>
      <c r="Q5" s="560"/>
    </row>
    <row r="6" spans="1:17" s="490" customFormat="1" ht="25.5" customHeight="1" thickBot="1">
      <c r="A6" s="547"/>
      <c r="B6" s="541" t="s">
        <v>154</v>
      </c>
      <c r="C6" s="542"/>
      <c r="D6" s="543"/>
      <c r="E6" s="549" t="s">
        <v>34</v>
      </c>
      <c r="F6" s="541" t="s">
        <v>155</v>
      </c>
      <c r="G6" s="544"/>
      <c r="H6" s="545"/>
      <c r="I6" s="551" t="s">
        <v>33</v>
      </c>
      <c r="J6" s="541" t="s">
        <v>156</v>
      </c>
      <c r="K6" s="544"/>
      <c r="L6" s="545"/>
      <c r="M6" s="549" t="s">
        <v>34</v>
      </c>
      <c r="N6" s="541" t="s">
        <v>157</v>
      </c>
      <c r="O6" s="544"/>
      <c r="P6" s="545"/>
      <c r="Q6" s="549" t="s">
        <v>33</v>
      </c>
    </row>
    <row r="7" spans="1:17" s="110" customFormat="1" ht="15" thickBot="1">
      <c r="A7" s="548"/>
      <c r="B7" s="114" t="s">
        <v>22</v>
      </c>
      <c r="C7" s="111" t="s">
        <v>21</v>
      </c>
      <c r="D7" s="111" t="s">
        <v>17</v>
      </c>
      <c r="E7" s="550"/>
      <c r="F7" s="114" t="s">
        <v>22</v>
      </c>
      <c r="G7" s="112" t="s">
        <v>21</v>
      </c>
      <c r="H7" s="111" t="s">
        <v>17</v>
      </c>
      <c r="I7" s="552"/>
      <c r="J7" s="114" t="s">
        <v>22</v>
      </c>
      <c r="K7" s="111" t="s">
        <v>21</v>
      </c>
      <c r="L7" s="112" t="s">
        <v>17</v>
      </c>
      <c r="M7" s="550"/>
      <c r="N7" s="113" t="s">
        <v>22</v>
      </c>
      <c r="O7" s="112" t="s">
        <v>21</v>
      </c>
      <c r="P7" s="111" t="s">
        <v>17</v>
      </c>
      <c r="Q7" s="550"/>
    </row>
    <row r="8" spans="1:17" s="91" customFormat="1" ht="17.25" customHeight="1" thickBot="1">
      <c r="A8" s="109" t="s">
        <v>24</v>
      </c>
      <c r="B8" s="105">
        <f>SUM(B9:B24)</f>
        <v>1711230</v>
      </c>
      <c r="C8" s="104">
        <f>SUM(C9:C24)</f>
        <v>70807</v>
      </c>
      <c r="D8" s="104">
        <f aca="true" t="shared" si="0" ref="D8:D21">C8+B8</f>
        <v>1782037</v>
      </c>
      <c r="E8" s="106">
        <f aca="true" t="shared" si="1" ref="E8:E21">(D8/$D$8)</f>
        <v>1</v>
      </c>
      <c r="F8" s="105">
        <f>SUM(F9:F24)</f>
        <v>1549788</v>
      </c>
      <c r="G8" s="104">
        <f>SUM(G9:G24)</f>
        <v>65811</v>
      </c>
      <c r="H8" s="104">
        <f aca="true" t="shared" si="2" ref="H8:H21">G8+F8</f>
        <v>1615599</v>
      </c>
      <c r="I8" s="103">
        <f aca="true" t="shared" si="3" ref="I8:I21">(D8/H8-1)*100</f>
        <v>10.301937547621653</v>
      </c>
      <c r="J8" s="108">
        <f>SUM(J9:J24)</f>
        <v>14615830</v>
      </c>
      <c r="K8" s="107">
        <f>SUM(K9:K24)</f>
        <v>653692</v>
      </c>
      <c r="L8" s="104">
        <f aca="true" t="shared" si="4" ref="L8:L21">K8+J8</f>
        <v>15269522</v>
      </c>
      <c r="M8" s="106">
        <f aca="true" t="shared" si="5" ref="M8:M21">(L8/$L$8)</f>
        <v>1</v>
      </c>
      <c r="N8" s="105">
        <f>SUM(N9:N24)</f>
        <v>13978949</v>
      </c>
      <c r="O8" s="104">
        <f>SUM(O9:O24)</f>
        <v>598041</v>
      </c>
      <c r="P8" s="104">
        <f aca="true" t="shared" si="6" ref="P8:P21">O8+N8</f>
        <v>14576990</v>
      </c>
      <c r="Q8" s="103">
        <f aca="true" t="shared" si="7" ref="Q8:Q21">(L8/P8-1)*100</f>
        <v>4.750857344348858</v>
      </c>
    </row>
    <row r="9" spans="1:17" s="91" customFormat="1" ht="18" customHeight="1" thickTop="1">
      <c r="A9" s="102" t="s">
        <v>158</v>
      </c>
      <c r="B9" s="99">
        <v>1010281</v>
      </c>
      <c r="C9" s="98">
        <v>24464</v>
      </c>
      <c r="D9" s="98">
        <f t="shared" si="0"/>
        <v>1034745</v>
      </c>
      <c r="E9" s="100">
        <f t="shared" si="1"/>
        <v>0.580652926959429</v>
      </c>
      <c r="F9" s="99">
        <v>861690</v>
      </c>
      <c r="G9" s="98">
        <v>24144</v>
      </c>
      <c r="H9" s="98">
        <f t="shared" si="2"/>
        <v>885834</v>
      </c>
      <c r="I9" s="101">
        <f t="shared" si="3"/>
        <v>16.810260161610422</v>
      </c>
      <c r="J9" s="99">
        <v>8522271</v>
      </c>
      <c r="K9" s="98">
        <v>223985</v>
      </c>
      <c r="L9" s="98">
        <f t="shared" si="4"/>
        <v>8746256</v>
      </c>
      <c r="M9" s="100">
        <f t="shared" si="5"/>
        <v>0.572791735065446</v>
      </c>
      <c r="N9" s="99">
        <v>7798534</v>
      </c>
      <c r="O9" s="98">
        <v>218604</v>
      </c>
      <c r="P9" s="98">
        <f t="shared" si="6"/>
        <v>8017138</v>
      </c>
      <c r="Q9" s="97">
        <f t="shared" si="7"/>
        <v>9.094492323819292</v>
      </c>
    </row>
    <row r="10" spans="1:17" s="91" customFormat="1" ht="18" customHeight="1">
      <c r="A10" s="102" t="s">
        <v>159</v>
      </c>
      <c r="B10" s="99">
        <v>318823</v>
      </c>
      <c r="C10" s="98">
        <v>0</v>
      </c>
      <c r="D10" s="98">
        <f t="shared" si="0"/>
        <v>318823</v>
      </c>
      <c r="E10" s="100">
        <f t="shared" si="1"/>
        <v>0.17890930435226654</v>
      </c>
      <c r="F10" s="99">
        <v>307173</v>
      </c>
      <c r="G10" s="98"/>
      <c r="H10" s="98">
        <f t="shared" si="2"/>
        <v>307173</v>
      </c>
      <c r="I10" s="101">
        <f t="shared" si="3"/>
        <v>3.7926510468042407</v>
      </c>
      <c r="J10" s="99">
        <v>2631001</v>
      </c>
      <c r="K10" s="98"/>
      <c r="L10" s="98">
        <f t="shared" si="4"/>
        <v>2631001</v>
      </c>
      <c r="M10" s="100">
        <f t="shared" si="5"/>
        <v>0.1723040839130393</v>
      </c>
      <c r="N10" s="99">
        <v>2662793</v>
      </c>
      <c r="O10" s="98"/>
      <c r="P10" s="98">
        <f t="shared" si="6"/>
        <v>2662793</v>
      </c>
      <c r="Q10" s="97">
        <f t="shared" si="7"/>
        <v>-1.193934338868996</v>
      </c>
    </row>
    <row r="11" spans="1:17" s="91" customFormat="1" ht="18" customHeight="1">
      <c r="A11" s="102" t="s">
        <v>160</v>
      </c>
      <c r="B11" s="99">
        <v>185320</v>
      </c>
      <c r="C11" s="98">
        <v>0</v>
      </c>
      <c r="D11" s="98">
        <f t="shared" si="0"/>
        <v>185320</v>
      </c>
      <c r="E11" s="100">
        <f t="shared" si="1"/>
        <v>0.10399335142873016</v>
      </c>
      <c r="F11" s="99">
        <v>140380</v>
      </c>
      <c r="G11" s="98"/>
      <c r="H11" s="98">
        <f t="shared" si="2"/>
        <v>140380</v>
      </c>
      <c r="I11" s="101">
        <f t="shared" si="3"/>
        <v>32.01310728023936</v>
      </c>
      <c r="J11" s="99">
        <v>1610348</v>
      </c>
      <c r="K11" s="98">
        <v>1418</v>
      </c>
      <c r="L11" s="98">
        <f t="shared" si="4"/>
        <v>1611766</v>
      </c>
      <c r="M11" s="100">
        <f t="shared" si="5"/>
        <v>0.10555445023098955</v>
      </c>
      <c r="N11" s="99">
        <v>1327053</v>
      </c>
      <c r="O11" s="98">
        <v>323</v>
      </c>
      <c r="P11" s="98">
        <f t="shared" si="6"/>
        <v>1327376</v>
      </c>
      <c r="Q11" s="97">
        <f t="shared" si="7"/>
        <v>21.42497679632598</v>
      </c>
    </row>
    <row r="12" spans="1:17" s="91" customFormat="1" ht="18" customHeight="1">
      <c r="A12" s="102" t="s">
        <v>162</v>
      </c>
      <c r="B12" s="99">
        <v>77009</v>
      </c>
      <c r="C12" s="98">
        <v>0</v>
      </c>
      <c r="D12" s="98">
        <f t="shared" si="0"/>
        <v>77009</v>
      </c>
      <c r="E12" s="100">
        <f t="shared" si="1"/>
        <v>0.04321402978726031</v>
      </c>
      <c r="F12" s="99">
        <v>63112</v>
      </c>
      <c r="G12" s="98"/>
      <c r="H12" s="98">
        <f t="shared" si="2"/>
        <v>63112</v>
      </c>
      <c r="I12" s="101">
        <f t="shared" si="3"/>
        <v>22.019584231208</v>
      </c>
      <c r="J12" s="99">
        <v>563979</v>
      </c>
      <c r="K12" s="98"/>
      <c r="L12" s="98">
        <f t="shared" si="4"/>
        <v>563979</v>
      </c>
      <c r="M12" s="100">
        <f t="shared" si="5"/>
        <v>0.03693494793091755</v>
      </c>
      <c r="N12" s="99">
        <v>546440</v>
      </c>
      <c r="O12" s="98"/>
      <c r="P12" s="98">
        <f t="shared" si="6"/>
        <v>546440</v>
      </c>
      <c r="Q12" s="97">
        <f t="shared" si="7"/>
        <v>3.2096845033306565</v>
      </c>
    </row>
    <row r="13" spans="1:17" s="91" customFormat="1" ht="18" customHeight="1">
      <c r="A13" s="102" t="s">
        <v>163</v>
      </c>
      <c r="B13" s="99">
        <v>76091</v>
      </c>
      <c r="C13" s="98">
        <v>181</v>
      </c>
      <c r="D13" s="98">
        <f>C13+B13</f>
        <v>76272</v>
      </c>
      <c r="E13" s="100">
        <f>(D13/$D$8)</f>
        <v>0.04280045812741262</v>
      </c>
      <c r="F13" s="99">
        <v>62418</v>
      </c>
      <c r="G13" s="98"/>
      <c r="H13" s="98">
        <f>G13+F13</f>
        <v>62418</v>
      </c>
      <c r="I13" s="101">
        <f>(D13/H13-1)*100</f>
        <v>22.19552052292608</v>
      </c>
      <c r="J13" s="99">
        <v>646286</v>
      </c>
      <c r="K13" s="98">
        <v>1336</v>
      </c>
      <c r="L13" s="98">
        <f>K13+J13</f>
        <v>647622</v>
      </c>
      <c r="M13" s="100">
        <f>(L13/$L$8)</f>
        <v>0.04241272254625914</v>
      </c>
      <c r="N13" s="99">
        <v>580411</v>
      </c>
      <c r="O13" s="98">
        <v>601</v>
      </c>
      <c r="P13" s="98">
        <f>O13+N13</f>
        <v>581012</v>
      </c>
      <c r="Q13" s="97">
        <f>(L13/P13-1)*100</f>
        <v>11.464479219017853</v>
      </c>
    </row>
    <row r="14" spans="1:17" s="91" customFormat="1" ht="18" customHeight="1">
      <c r="A14" s="102" t="s">
        <v>164</v>
      </c>
      <c r="B14" s="99">
        <v>23004</v>
      </c>
      <c r="C14" s="98">
        <v>0</v>
      </c>
      <c r="D14" s="98">
        <f>C14+B14</f>
        <v>23004</v>
      </c>
      <c r="E14" s="100">
        <f>(D14/$D$8)</f>
        <v>0.012908822880781937</v>
      </c>
      <c r="F14" s="99">
        <v>25027</v>
      </c>
      <c r="G14" s="98"/>
      <c r="H14" s="98">
        <f>G14+F14</f>
        <v>25027</v>
      </c>
      <c r="I14" s="101">
        <f>(D14/H14-1)*100</f>
        <v>-8.08327006832621</v>
      </c>
      <c r="J14" s="99">
        <v>214283</v>
      </c>
      <c r="K14" s="98"/>
      <c r="L14" s="98">
        <f>K14+J14</f>
        <v>214283</v>
      </c>
      <c r="M14" s="100">
        <f>(L14/$L$8)</f>
        <v>0.014033379695841166</v>
      </c>
      <c r="N14" s="99">
        <v>201614</v>
      </c>
      <c r="O14" s="98">
        <v>63</v>
      </c>
      <c r="P14" s="98">
        <f>O14+N14</f>
        <v>201677</v>
      </c>
      <c r="Q14" s="97">
        <f>(L14/P14-1)*100</f>
        <v>6.250588812804625</v>
      </c>
    </row>
    <row r="15" spans="1:17" s="91" customFormat="1" ht="18" customHeight="1">
      <c r="A15" s="102" t="s">
        <v>161</v>
      </c>
      <c r="B15" s="99">
        <v>20702</v>
      </c>
      <c r="C15" s="98">
        <v>0</v>
      </c>
      <c r="D15" s="98">
        <f>C15+B15</f>
        <v>20702</v>
      </c>
      <c r="E15" s="100">
        <f>(D15/$D$8)</f>
        <v>0.011617042743781414</v>
      </c>
      <c r="F15" s="99">
        <v>89988</v>
      </c>
      <c r="G15" s="98"/>
      <c r="H15" s="98">
        <f>G15+F15</f>
        <v>89988</v>
      </c>
      <c r="I15" s="101">
        <f>(D15/H15-1)*100</f>
        <v>-76.9947104058319</v>
      </c>
      <c r="J15" s="99">
        <v>427662</v>
      </c>
      <c r="K15" s="98"/>
      <c r="L15" s="98">
        <f>K15+J15</f>
        <v>427662</v>
      </c>
      <c r="M15" s="100">
        <f>(L15/$L$8)</f>
        <v>0.028007556490635396</v>
      </c>
      <c r="N15" s="99">
        <v>862104</v>
      </c>
      <c r="O15" s="98"/>
      <c r="P15" s="98">
        <f>O15+N15</f>
        <v>862104</v>
      </c>
      <c r="Q15" s="97">
        <f>(L15/P15-1)*100</f>
        <v>-50.39322401937585</v>
      </c>
    </row>
    <row r="16" spans="1:17" s="91" customFormat="1" ht="18" customHeight="1">
      <c r="A16" s="102" t="s">
        <v>165</v>
      </c>
      <c r="B16" s="99">
        <v>0</v>
      </c>
      <c r="C16" s="98">
        <v>15700</v>
      </c>
      <c r="D16" s="98">
        <f>C16+B16</f>
        <v>15700</v>
      </c>
      <c r="E16" s="100">
        <f>(D16/$D$8)</f>
        <v>0.008810142550351088</v>
      </c>
      <c r="F16" s="99"/>
      <c r="G16" s="98">
        <v>14008</v>
      </c>
      <c r="H16" s="98">
        <f>G16+F16</f>
        <v>14008</v>
      </c>
      <c r="I16" s="101">
        <f>(D16/H16-1)*100</f>
        <v>12.07881210736721</v>
      </c>
      <c r="J16" s="99"/>
      <c r="K16" s="98">
        <v>150615</v>
      </c>
      <c r="L16" s="98">
        <f>K16+J16</f>
        <v>150615</v>
      </c>
      <c r="M16" s="100">
        <f>(L16/$L$8)</f>
        <v>0.009863766527858567</v>
      </c>
      <c r="N16" s="99"/>
      <c r="O16" s="98">
        <v>137439</v>
      </c>
      <c r="P16" s="98">
        <f>O16+N16</f>
        <v>137439</v>
      </c>
      <c r="Q16" s="97">
        <f>(L16/P16-1)*100</f>
        <v>9.586798506973992</v>
      </c>
    </row>
    <row r="17" spans="1:17" s="91" customFormat="1" ht="18" customHeight="1">
      <c r="A17" s="102" t="s">
        <v>470</v>
      </c>
      <c r="B17" s="99">
        <v>0</v>
      </c>
      <c r="C17" s="98">
        <v>8307</v>
      </c>
      <c r="D17" s="98">
        <f>C17+B17</f>
        <v>8307</v>
      </c>
      <c r="E17" s="100">
        <f>(D17/$D$8)</f>
        <v>0.004661519373615699</v>
      </c>
      <c r="F17" s="99"/>
      <c r="G17" s="98"/>
      <c r="H17" s="98">
        <f>G17+F17</f>
        <v>0</v>
      </c>
      <c r="I17" s="101"/>
      <c r="J17" s="99"/>
      <c r="K17" s="98">
        <v>78043</v>
      </c>
      <c r="L17" s="98">
        <f>K17+J17</f>
        <v>78043</v>
      </c>
      <c r="M17" s="100">
        <f>(L17/$L$8)</f>
        <v>0.00511103098053757</v>
      </c>
      <c r="N17" s="99"/>
      <c r="O17" s="98"/>
      <c r="P17" s="98">
        <f>O17+N17</f>
        <v>0</v>
      </c>
      <c r="Q17" s="97"/>
    </row>
    <row r="18" spans="1:17" s="91" customFormat="1" ht="18" customHeight="1">
      <c r="A18" s="102" t="s">
        <v>166</v>
      </c>
      <c r="B18" s="99">
        <v>0</v>
      </c>
      <c r="C18" s="98">
        <v>4541</v>
      </c>
      <c r="D18" s="98">
        <f>C18+B18</f>
        <v>4541</v>
      </c>
      <c r="E18" s="100">
        <f>(D18/$D$8)</f>
        <v>0.0025482074726843494</v>
      </c>
      <c r="F18" s="99"/>
      <c r="G18" s="98">
        <v>4384</v>
      </c>
      <c r="H18" s="98">
        <f>G18+F18</f>
        <v>4384</v>
      </c>
      <c r="I18" s="101">
        <f t="shared" si="3"/>
        <v>3.581204379562042</v>
      </c>
      <c r="J18" s="99"/>
      <c r="K18" s="98">
        <v>29672</v>
      </c>
      <c r="L18" s="98">
        <f>K18+J18</f>
        <v>29672</v>
      </c>
      <c r="M18" s="100">
        <f>(L18/$L$8)</f>
        <v>0.0019432173449830323</v>
      </c>
      <c r="N18" s="99"/>
      <c r="O18" s="98">
        <v>42482</v>
      </c>
      <c r="P18" s="98">
        <f>O18+N18</f>
        <v>42482</v>
      </c>
      <c r="Q18" s="97">
        <f t="shared" si="7"/>
        <v>-30.153947554258277</v>
      </c>
    </row>
    <row r="19" spans="1:20" s="91" customFormat="1" ht="18" customHeight="1">
      <c r="A19" s="102" t="s">
        <v>167</v>
      </c>
      <c r="B19" s="99">
        <v>0</v>
      </c>
      <c r="C19" s="98">
        <v>2491</v>
      </c>
      <c r="D19" s="98">
        <f>C19+B19</f>
        <v>2491</v>
      </c>
      <c r="E19" s="100">
        <f>(D19/$D$8)</f>
        <v>0.0013978385409506087</v>
      </c>
      <c r="F19" s="99"/>
      <c r="G19" s="98">
        <v>2519</v>
      </c>
      <c r="H19" s="98">
        <f>G19+F19</f>
        <v>2519</v>
      </c>
      <c r="I19" s="101">
        <f t="shared" si="3"/>
        <v>-1.1115522032552616</v>
      </c>
      <c r="J19" s="99"/>
      <c r="K19" s="98">
        <v>35076</v>
      </c>
      <c r="L19" s="98">
        <f>K19+J19</f>
        <v>35076</v>
      </c>
      <c r="M19" s="100">
        <f>(L19/$L$8)</f>
        <v>0.0022971249525689146</v>
      </c>
      <c r="N19" s="99"/>
      <c r="O19" s="98">
        <v>23276</v>
      </c>
      <c r="P19" s="98">
        <f>O19+N19</f>
        <v>23276</v>
      </c>
      <c r="Q19" s="97">
        <f t="shared" si="7"/>
        <v>50.69599587558</v>
      </c>
      <c r="T19" s="488"/>
    </row>
    <row r="20" spans="1:17" s="91" customFormat="1" ht="18" customHeight="1">
      <c r="A20" s="475" t="s">
        <v>471</v>
      </c>
      <c r="B20" s="476">
        <v>0</v>
      </c>
      <c r="C20" s="477">
        <v>1552</v>
      </c>
      <c r="D20" s="477">
        <f t="shared" si="0"/>
        <v>1552</v>
      </c>
      <c r="E20" s="478">
        <f t="shared" si="1"/>
        <v>0.00087091345465891</v>
      </c>
      <c r="F20" s="476"/>
      <c r="G20" s="477">
        <v>614</v>
      </c>
      <c r="H20" s="477">
        <f t="shared" si="2"/>
        <v>614</v>
      </c>
      <c r="I20" s="101">
        <f t="shared" si="3"/>
        <v>152.7687296416938</v>
      </c>
      <c r="J20" s="476"/>
      <c r="K20" s="477">
        <v>6990</v>
      </c>
      <c r="L20" s="477">
        <f t="shared" si="4"/>
        <v>6990</v>
      </c>
      <c r="M20" s="478">
        <f t="shared" si="5"/>
        <v>0.0004577746441571648</v>
      </c>
      <c r="N20" s="476"/>
      <c r="O20" s="477">
        <v>4499</v>
      </c>
      <c r="P20" s="477">
        <f t="shared" si="6"/>
        <v>4499</v>
      </c>
      <c r="Q20" s="97">
        <f t="shared" si="7"/>
        <v>55.36785952433873</v>
      </c>
    </row>
    <row r="21" spans="1:17" s="91" customFormat="1" ht="18" customHeight="1">
      <c r="A21" s="102" t="s">
        <v>472</v>
      </c>
      <c r="B21" s="99">
        <v>0</v>
      </c>
      <c r="C21" s="98">
        <v>1214</v>
      </c>
      <c r="D21" s="98">
        <f t="shared" si="0"/>
        <v>1214</v>
      </c>
      <c r="E21" s="100">
        <f t="shared" si="1"/>
        <v>0.0006812428698169566</v>
      </c>
      <c r="F21" s="99"/>
      <c r="G21" s="98">
        <v>929</v>
      </c>
      <c r="H21" s="98">
        <f t="shared" si="2"/>
        <v>929</v>
      </c>
      <c r="I21" s="101">
        <f t="shared" si="3"/>
        <v>30.678148546824534</v>
      </c>
      <c r="J21" s="99"/>
      <c r="K21" s="98">
        <v>10394</v>
      </c>
      <c r="L21" s="98">
        <f t="shared" si="4"/>
        <v>10394</v>
      </c>
      <c r="M21" s="100">
        <f t="shared" si="5"/>
        <v>0.0006807023821701818</v>
      </c>
      <c r="N21" s="99"/>
      <c r="O21" s="98">
        <v>10302</v>
      </c>
      <c r="P21" s="98">
        <f t="shared" si="6"/>
        <v>10302</v>
      </c>
      <c r="Q21" s="97">
        <f t="shared" si="7"/>
        <v>0.8930304795185418</v>
      </c>
    </row>
    <row r="22" spans="1:17" s="91" customFormat="1" ht="18" customHeight="1">
      <c r="A22" s="475" t="s">
        <v>473</v>
      </c>
      <c r="B22" s="476">
        <v>0</v>
      </c>
      <c r="C22" s="477">
        <v>1114</v>
      </c>
      <c r="D22" s="477">
        <f>C22+B22</f>
        <v>1114</v>
      </c>
      <c r="E22" s="478">
        <f>(D22/$D$8)</f>
        <v>0.0006251273121714084</v>
      </c>
      <c r="F22" s="476"/>
      <c r="G22" s="477">
        <v>611</v>
      </c>
      <c r="H22" s="477">
        <f>G22+F22</f>
        <v>611</v>
      </c>
      <c r="I22" s="479">
        <f>(D22/H22-1)*100</f>
        <v>82.3240589198036</v>
      </c>
      <c r="J22" s="476"/>
      <c r="K22" s="477">
        <v>6368</v>
      </c>
      <c r="L22" s="477">
        <f>K22+J22</f>
        <v>6368</v>
      </c>
      <c r="M22" s="478">
        <f>(L22/$L$8)</f>
        <v>0.0004170399047200037</v>
      </c>
      <c r="N22" s="476"/>
      <c r="O22" s="477">
        <v>6931</v>
      </c>
      <c r="P22" s="477">
        <f>O22+N22</f>
        <v>6931</v>
      </c>
      <c r="Q22" s="480">
        <f>(L22/P22-1)*100</f>
        <v>-8.122925984706386</v>
      </c>
    </row>
    <row r="23" spans="1:17" s="91" customFormat="1" ht="18" customHeight="1">
      <c r="A23" s="102" t="s">
        <v>474</v>
      </c>
      <c r="B23" s="99">
        <v>0</v>
      </c>
      <c r="C23" s="98">
        <v>945</v>
      </c>
      <c r="D23" s="98">
        <f>C23+B23</f>
        <v>945</v>
      </c>
      <c r="E23" s="100">
        <f>(D23/$D$8)</f>
        <v>0.0005302920197504317</v>
      </c>
      <c r="F23" s="99"/>
      <c r="G23" s="98">
        <v>880</v>
      </c>
      <c r="H23" s="98">
        <f>G23+F23</f>
        <v>880</v>
      </c>
      <c r="I23" s="101">
        <f>(D23/H23-1)*100</f>
        <v>7.3863636363636465</v>
      </c>
      <c r="J23" s="99"/>
      <c r="K23" s="98">
        <v>10105</v>
      </c>
      <c r="L23" s="98">
        <f>K23+J23</f>
        <v>10105</v>
      </c>
      <c r="M23" s="100">
        <f>(L23/$L$8)</f>
        <v>0.0006617757910169028</v>
      </c>
      <c r="N23" s="99"/>
      <c r="O23" s="98">
        <v>6512</v>
      </c>
      <c r="P23" s="98">
        <f>O23+N23</f>
        <v>6512</v>
      </c>
      <c r="Q23" s="97">
        <f>(L23/P23-1)*100</f>
        <v>55.175061425061436</v>
      </c>
    </row>
    <row r="24" spans="1:17" s="91" customFormat="1" ht="18" customHeight="1" thickBot="1">
      <c r="A24" s="96" t="s">
        <v>168</v>
      </c>
      <c r="B24" s="93">
        <v>0</v>
      </c>
      <c r="C24" s="92">
        <v>10298</v>
      </c>
      <c r="D24" s="92">
        <f>C24+B24</f>
        <v>10298</v>
      </c>
      <c r="E24" s="94">
        <f>(D24/$D$8)</f>
        <v>0.005778780126338566</v>
      </c>
      <c r="F24" s="93">
        <v>0</v>
      </c>
      <c r="G24" s="92">
        <v>17722</v>
      </c>
      <c r="H24" s="92">
        <f>G24+F24</f>
        <v>17722</v>
      </c>
      <c r="I24" s="95">
        <f>(D24/H24-1)*100</f>
        <v>-41.89143437535267</v>
      </c>
      <c r="J24" s="93">
        <v>0</v>
      </c>
      <c r="K24" s="92">
        <v>99690</v>
      </c>
      <c r="L24" s="92">
        <f>K24+J24</f>
        <v>99690</v>
      </c>
      <c r="M24" s="94">
        <f>(L24/$L$8)</f>
        <v>0.00652869159885948</v>
      </c>
      <c r="N24" s="93">
        <v>0</v>
      </c>
      <c r="O24" s="92">
        <v>147009</v>
      </c>
      <c r="P24" s="92">
        <f>O24+N24</f>
        <v>147009</v>
      </c>
      <c r="Q24" s="432">
        <f>(L24/P24-1)*100</f>
        <v>-32.187825235189685</v>
      </c>
    </row>
    <row r="25" s="90" customFormat="1" ht="13.5">
      <c r="A25" s="89" t="s">
        <v>145</v>
      </c>
    </row>
    <row r="26" ht="14.25">
      <c r="A26" s="89" t="s">
        <v>0</v>
      </c>
    </row>
    <row r="29" ht="14.25">
      <c r="B29" s="489"/>
    </row>
  </sheetData>
  <sheetProtection/>
  <mergeCells count="14">
    <mergeCell ref="N1:Q1"/>
    <mergeCell ref="B5:I5"/>
    <mergeCell ref="J5:Q5"/>
    <mergeCell ref="A3:Q3"/>
    <mergeCell ref="A4:Q4"/>
    <mergeCell ref="J6:L6"/>
    <mergeCell ref="B6:D6"/>
    <mergeCell ref="F6:H6"/>
    <mergeCell ref="A5:A7"/>
    <mergeCell ref="E6:E7"/>
    <mergeCell ref="I6:I7"/>
    <mergeCell ref="Q6:Q7"/>
    <mergeCell ref="M6:M7"/>
    <mergeCell ref="N6:P6"/>
  </mergeCells>
  <conditionalFormatting sqref="Q25:Q65536 I25:I65536 Q3 I3 I5 Q5">
    <cfRule type="cellIs" priority="3" dxfId="93" operator="lessThan" stopIfTrue="1">
      <formula>0</formula>
    </cfRule>
  </conditionalFormatting>
  <conditionalFormatting sqref="Q8:Q24 I8:I24">
    <cfRule type="cellIs" priority="4" dxfId="93" operator="lessThan" stopIfTrue="1">
      <formula>0</formula>
    </cfRule>
    <cfRule type="cellIs" priority="5" dxfId="95" operator="greaterThanOrEqual" stopIfTrue="1">
      <formula>0</formula>
    </cfRule>
  </conditionalFormatting>
  <hyperlinks>
    <hyperlink ref="N1:Q1" location="INDICE!A1" display="Volver al Indice"/>
  </hyperlinks>
  <printOptions/>
  <pageMargins left="0.43" right="0.39" top="1.71" bottom="1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0"/>
  </sheetPr>
  <dimension ref="A1:Q28"/>
  <sheetViews>
    <sheetView showGridLines="0" zoomScale="90" zoomScaleNormal="90" zoomScalePageLayoutView="0" workbookViewId="0" topLeftCell="A1">
      <pane xSplit="22326" topLeftCell="A1" activePane="topLeft" state="split"/>
      <selection pane="topLeft" activeCell="I10" sqref="I10"/>
      <selection pane="topRight" activeCell="J1" sqref="J1"/>
    </sheetView>
  </sheetViews>
  <sheetFormatPr defaultColWidth="9.140625" defaultRowHeight="15"/>
  <cols>
    <col min="1" max="1" width="24.421875" style="88" customWidth="1"/>
    <col min="2" max="2" width="10.28125" style="88" customWidth="1"/>
    <col min="3" max="3" width="11.8515625" style="88" customWidth="1"/>
    <col min="4" max="4" width="8.140625" style="88" bestFit="1" customWidth="1"/>
    <col min="5" max="5" width="10.140625" style="88" bestFit="1" customWidth="1"/>
    <col min="6" max="6" width="8.8515625" style="88" customWidth="1"/>
    <col min="7" max="7" width="11.140625" style="88" customWidth="1"/>
    <col min="8" max="8" width="8.00390625" style="88" bestFit="1" customWidth="1"/>
    <col min="9" max="9" width="7.7109375" style="88" bestFit="1" customWidth="1"/>
    <col min="10" max="10" width="9.28125" style="88" customWidth="1"/>
    <col min="11" max="11" width="11.28125" style="88" customWidth="1"/>
    <col min="12" max="12" width="9.00390625" style="88" customWidth="1"/>
    <col min="13" max="13" width="10.28125" style="88" customWidth="1"/>
    <col min="14" max="14" width="9.00390625" style="88" customWidth="1"/>
    <col min="15" max="15" width="10.8515625" style="88" customWidth="1"/>
    <col min="16" max="16" width="9.28125" style="88" customWidth="1"/>
    <col min="17" max="17" width="7.7109375" style="88" bestFit="1" customWidth="1"/>
    <col min="18" max="16384" width="9.140625" style="88" customWidth="1"/>
  </cols>
  <sheetData>
    <row r="1" spans="14:17" ht="18.75" thickBot="1">
      <c r="N1" s="553" t="s">
        <v>28</v>
      </c>
      <c r="O1" s="554"/>
      <c r="P1" s="554"/>
      <c r="Q1" s="555"/>
    </row>
    <row r="2" ht="7.5" customHeight="1" thickBot="1"/>
    <row r="3" spans="1:17" ht="24" customHeight="1">
      <c r="A3" s="561" t="s">
        <v>41</v>
      </c>
      <c r="B3" s="562"/>
      <c r="C3" s="562"/>
      <c r="D3" s="562"/>
      <c r="E3" s="562"/>
      <c r="F3" s="562"/>
      <c r="G3" s="562"/>
      <c r="H3" s="562"/>
      <c r="I3" s="562"/>
      <c r="J3" s="562"/>
      <c r="K3" s="562"/>
      <c r="L3" s="562"/>
      <c r="M3" s="562"/>
      <c r="N3" s="562"/>
      <c r="O3" s="562"/>
      <c r="P3" s="562"/>
      <c r="Q3" s="563"/>
    </row>
    <row r="4" spans="1:17" ht="16.5" customHeight="1" thickBot="1">
      <c r="A4" s="564" t="s">
        <v>38</v>
      </c>
      <c r="B4" s="565"/>
      <c r="C4" s="565"/>
      <c r="D4" s="565"/>
      <c r="E4" s="565"/>
      <c r="F4" s="565"/>
      <c r="G4" s="565"/>
      <c r="H4" s="565"/>
      <c r="I4" s="565"/>
      <c r="J4" s="565"/>
      <c r="K4" s="565"/>
      <c r="L4" s="565"/>
      <c r="M4" s="565"/>
      <c r="N4" s="565"/>
      <c r="O4" s="565"/>
      <c r="P4" s="565"/>
      <c r="Q4" s="566"/>
    </row>
    <row r="5" spans="1:17" ht="15" thickBot="1">
      <c r="A5" s="570" t="s">
        <v>37</v>
      </c>
      <c r="B5" s="556" t="s">
        <v>36</v>
      </c>
      <c r="C5" s="557"/>
      <c r="D5" s="557"/>
      <c r="E5" s="557"/>
      <c r="F5" s="558"/>
      <c r="G5" s="558"/>
      <c r="H5" s="558"/>
      <c r="I5" s="559"/>
      <c r="J5" s="557" t="s">
        <v>35</v>
      </c>
      <c r="K5" s="557"/>
      <c r="L5" s="557"/>
      <c r="M5" s="557"/>
      <c r="N5" s="557"/>
      <c r="O5" s="557"/>
      <c r="P5" s="557"/>
      <c r="Q5" s="560"/>
    </row>
    <row r="6" spans="1:17" s="115" customFormat="1" ht="25.5" customHeight="1" thickBot="1">
      <c r="A6" s="571"/>
      <c r="B6" s="567" t="s">
        <v>154</v>
      </c>
      <c r="C6" s="568"/>
      <c r="D6" s="569"/>
      <c r="E6" s="549" t="s">
        <v>34</v>
      </c>
      <c r="F6" s="567" t="s">
        <v>155</v>
      </c>
      <c r="G6" s="568"/>
      <c r="H6" s="569"/>
      <c r="I6" s="551" t="s">
        <v>33</v>
      </c>
      <c r="J6" s="567" t="s">
        <v>156</v>
      </c>
      <c r="K6" s="568"/>
      <c r="L6" s="569"/>
      <c r="M6" s="549" t="s">
        <v>34</v>
      </c>
      <c r="N6" s="567" t="s">
        <v>157</v>
      </c>
      <c r="O6" s="568"/>
      <c r="P6" s="569"/>
      <c r="Q6" s="549" t="s">
        <v>33</v>
      </c>
    </row>
    <row r="7" spans="1:17" s="110" customFormat="1" ht="15" thickBot="1">
      <c r="A7" s="572"/>
      <c r="B7" s="114" t="s">
        <v>22</v>
      </c>
      <c r="C7" s="111" t="s">
        <v>21</v>
      </c>
      <c r="D7" s="111" t="s">
        <v>17</v>
      </c>
      <c r="E7" s="550"/>
      <c r="F7" s="114" t="s">
        <v>22</v>
      </c>
      <c r="G7" s="112" t="s">
        <v>21</v>
      </c>
      <c r="H7" s="111" t="s">
        <v>17</v>
      </c>
      <c r="I7" s="552"/>
      <c r="J7" s="114" t="s">
        <v>22</v>
      </c>
      <c r="K7" s="111" t="s">
        <v>21</v>
      </c>
      <c r="L7" s="112" t="s">
        <v>17</v>
      </c>
      <c r="M7" s="550"/>
      <c r="N7" s="113" t="s">
        <v>22</v>
      </c>
      <c r="O7" s="112" t="s">
        <v>21</v>
      </c>
      <c r="P7" s="111" t="s">
        <v>17</v>
      </c>
      <c r="Q7" s="550"/>
    </row>
    <row r="8" spans="1:17" s="117" customFormat="1" ht="17.25" customHeight="1" thickBot="1">
      <c r="A8" s="122" t="s">
        <v>24</v>
      </c>
      <c r="B8" s="120">
        <f>SUM(B9:B25)</f>
        <v>12734.114</v>
      </c>
      <c r="C8" s="119">
        <f>SUM(C9:C25)</f>
        <v>1227.3600000000001</v>
      </c>
      <c r="D8" s="119">
        <f>C8+B8</f>
        <v>13961.474</v>
      </c>
      <c r="E8" s="121">
        <f>(D8/$D$8)</f>
        <v>1</v>
      </c>
      <c r="F8" s="120">
        <f>SUM(F9:F25)</f>
        <v>10965.477999999996</v>
      </c>
      <c r="G8" s="119">
        <f>SUM(G9:G25)</f>
        <v>1288.1589999999997</v>
      </c>
      <c r="H8" s="119">
        <f>G8+F8</f>
        <v>12253.636999999995</v>
      </c>
      <c r="I8" s="118">
        <f>(D8/H8-1)*100</f>
        <v>13.937388548395923</v>
      </c>
      <c r="J8" s="120">
        <f>SUM(J9:J25)</f>
        <v>107587.64800000004</v>
      </c>
      <c r="K8" s="119">
        <f>SUM(K9:K25)</f>
        <v>10231.399999999998</v>
      </c>
      <c r="L8" s="119">
        <f>K8+J8</f>
        <v>117819.04800000004</v>
      </c>
      <c r="M8" s="121">
        <f>(L8/$L$8)</f>
        <v>1</v>
      </c>
      <c r="N8" s="120">
        <f>SUM(N9:N25)</f>
        <v>96617.06400000003</v>
      </c>
      <c r="O8" s="119">
        <f>SUM(O9:O25)</f>
        <v>11946.207999999993</v>
      </c>
      <c r="P8" s="119">
        <f>O8+N8</f>
        <v>108563.27200000003</v>
      </c>
      <c r="Q8" s="118">
        <f>(L8/P8-1)*100</f>
        <v>8.525697346336436</v>
      </c>
    </row>
    <row r="9" spans="1:17" s="91" customFormat="1" ht="17.25" customHeight="1" thickTop="1">
      <c r="A9" s="102" t="s">
        <v>158</v>
      </c>
      <c r="B9" s="99">
        <v>5151.1100000000015</v>
      </c>
      <c r="C9" s="98">
        <v>233.47700000000003</v>
      </c>
      <c r="D9" s="98">
        <f>C9+B9</f>
        <v>5384.587000000001</v>
      </c>
      <c r="E9" s="100">
        <f>(D9/$D$8)</f>
        <v>0.3856746787624288</v>
      </c>
      <c r="F9" s="99">
        <v>4623.584999999999</v>
      </c>
      <c r="G9" s="98">
        <v>183.621</v>
      </c>
      <c r="H9" s="98">
        <f>G9+F9</f>
        <v>4807.205999999999</v>
      </c>
      <c r="I9" s="101">
        <f>(D9/H9-1)*100</f>
        <v>12.010739710343232</v>
      </c>
      <c r="J9" s="99">
        <v>40816.055000000015</v>
      </c>
      <c r="K9" s="98">
        <v>1946.0030000000006</v>
      </c>
      <c r="L9" s="98">
        <f>K9+J9</f>
        <v>42762.05800000002</v>
      </c>
      <c r="M9" s="100">
        <f>(L9/$L$8)</f>
        <v>0.36294689802620034</v>
      </c>
      <c r="N9" s="99">
        <v>38817.47599999999</v>
      </c>
      <c r="O9" s="98">
        <v>1826.516</v>
      </c>
      <c r="P9" s="98">
        <f>O9+N9</f>
        <v>40643.99199999999</v>
      </c>
      <c r="Q9" s="97">
        <f>(L9/P9-1)*100</f>
        <v>5.211264680890659</v>
      </c>
    </row>
    <row r="10" spans="1:17" s="91" customFormat="1" ht="17.25" customHeight="1">
      <c r="A10" s="102" t="s">
        <v>170</v>
      </c>
      <c r="B10" s="99">
        <v>2638.6500000000005</v>
      </c>
      <c r="C10" s="98">
        <v>0</v>
      </c>
      <c r="D10" s="98">
        <f>C10+B10</f>
        <v>2638.6500000000005</v>
      </c>
      <c r="E10" s="100">
        <f>(D10/$D$8)</f>
        <v>0.18899508748145077</v>
      </c>
      <c r="F10" s="99">
        <v>1102.4450000000002</v>
      </c>
      <c r="G10" s="98"/>
      <c r="H10" s="98">
        <f>G10+F10</f>
        <v>1102.4450000000002</v>
      </c>
      <c r="I10" s="101">
        <f>(D10/H10-1)*100</f>
        <v>139.34527346035406</v>
      </c>
      <c r="J10" s="99">
        <v>22774.463999999993</v>
      </c>
      <c r="K10" s="98"/>
      <c r="L10" s="98">
        <f>K10+J10</f>
        <v>22774.463999999993</v>
      </c>
      <c r="M10" s="100">
        <f>(L10/$L$8)</f>
        <v>0.19330035666219256</v>
      </c>
      <c r="N10" s="99">
        <v>13500.790999999996</v>
      </c>
      <c r="O10" s="98"/>
      <c r="P10" s="98">
        <f>O10+N10</f>
        <v>13500.790999999996</v>
      </c>
      <c r="Q10" s="97">
        <f>(L10/P10-1)*100</f>
        <v>68.6898493577154</v>
      </c>
    </row>
    <row r="11" spans="1:17" s="91" customFormat="1" ht="17.25" customHeight="1">
      <c r="A11" s="102" t="s">
        <v>159</v>
      </c>
      <c r="B11" s="99">
        <v>1654.2459999999996</v>
      </c>
      <c r="C11" s="98">
        <v>0</v>
      </c>
      <c r="D11" s="98">
        <f>C11+B11</f>
        <v>1654.2459999999996</v>
      </c>
      <c r="E11" s="100">
        <f>(D11/$D$8)</f>
        <v>0.1184864864555132</v>
      </c>
      <c r="F11" s="99">
        <v>1819.7779999999989</v>
      </c>
      <c r="G11" s="98"/>
      <c r="H11" s="98">
        <f>G11+F11</f>
        <v>1819.7779999999989</v>
      </c>
      <c r="I11" s="101">
        <f>(D11/H11-1)*100</f>
        <v>-9.096274380721125</v>
      </c>
      <c r="J11" s="99">
        <v>16087.972000000062</v>
      </c>
      <c r="K11" s="98"/>
      <c r="L11" s="98">
        <f>K11+J11</f>
        <v>16087.972000000062</v>
      </c>
      <c r="M11" s="100">
        <f>(L11/$L$8)</f>
        <v>0.13654814118002429</v>
      </c>
      <c r="N11" s="99">
        <v>14469.187000000062</v>
      </c>
      <c r="O11" s="98"/>
      <c r="P11" s="98">
        <f>O11+N11</f>
        <v>14469.187000000062</v>
      </c>
      <c r="Q11" s="97">
        <f>(L11/P11-1)*100</f>
        <v>11.187808962590594</v>
      </c>
    </row>
    <row r="12" spans="1:17" s="91" customFormat="1" ht="17.25" customHeight="1">
      <c r="A12" s="102" t="s">
        <v>169</v>
      </c>
      <c r="B12" s="99">
        <v>1066.8370000000002</v>
      </c>
      <c r="C12" s="98">
        <v>0</v>
      </c>
      <c r="D12" s="98">
        <f aca="true" t="shared" si="0" ref="D12:D21">C12+B12</f>
        <v>1066.8370000000002</v>
      </c>
      <c r="E12" s="100">
        <f aca="true" t="shared" si="1" ref="E12:E21">(D12/$D$8)</f>
        <v>0.07641292029767059</v>
      </c>
      <c r="F12" s="99">
        <v>1740.6029999999998</v>
      </c>
      <c r="G12" s="98"/>
      <c r="H12" s="98">
        <f aca="true" t="shared" si="2" ref="H12:H21">G12+F12</f>
        <v>1740.6029999999998</v>
      </c>
      <c r="I12" s="101">
        <f aca="true" t="shared" si="3" ref="I12:I21">(D12/H12-1)*100</f>
        <v>-38.7087693172998</v>
      </c>
      <c r="J12" s="99">
        <v>9565.758</v>
      </c>
      <c r="K12" s="98"/>
      <c r="L12" s="98">
        <f aca="true" t="shared" si="4" ref="L12:L21">K12+J12</f>
        <v>9565.758</v>
      </c>
      <c r="M12" s="100">
        <f aca="true" t="shared" si="5" ref="M12:M21">(L12/$L$8)</f>
        <v>0.08119025032353</v>
      </c>
      <c r="N12" s="99">
        <v>14249.991</v>
      </c>
      <c r="O12" s="98"/>
      <c r="P12" s="98">
        <f aca="true" t="shared" si="6" ref="P12:P21">O12+N12</f>
        <v>14249.991</v>
      </c>
      <c r="Q12" s="97">
        <f aca="true" t="shared" si="7" ref="Q12:Q21">(L12/P12-1)*100</f>
        <v>-32.871831287472396</v>
      </c>
    </row>
    <row r="13" spans="1:17" s="91" customFormat="1" ht="17.25" customHeight="1">
      <c r="A13" s="102" t="s">
        <v>175</v>
      </c>
      <c r="B13" s="99">
        <v>825.0290000000001</v>
      </c>
      <c r="C13" s="98">
        <v>0</v>
      </c>
      <c r="D13" s="98">
        <f t="shared" si="0"/>
        <v>825.0290000000001</v>
      </c>
      <c r="E13" s="100">
        <f t="shared" si="1"/>
        <v>0.059093259064193375</v>
      </c>
      <c r="F13" s="99">
        <v>161.58499999999998</v>
      </c>
      <c r="G13" s="98"/>
      <c r="H13" s="98">
        <f t="shared" si="2"/>
        <v>161.58499999999998</v>
      </c>
      <c r="I13" s="101">
        <f t="shared" si="3"/>
        <v>410.5851409474891</v>
      </c>
      <c r="J13" s="99">
        <v>4331.034</v>
      </c>
      <c r="K13" s="98"/>
      <c r="L13" s="98">
        <f t="shared" si="4"/>
        <v>4331.034</v>
      </c>
      <c r="M13" s="100">
        <f t="shared" si="5"/>
        <v>0.03676004919000872</v>
      </c>
      <c r="N13" s="99">
        <v>1820.4160000000006</v>
      </c>
      <c r="O13" s="98"/>
      <c r="P13" s="98">
        <f t="shared" si="6"/>
        <v>1820.4160000000006</v>
      </c>
      <c r="Q13" s="97">
        <f t="shared" si="7"/>
        <v>137.91452063704108</v>
      </c>
    </row>
    <row r="14" spans="1:17" s="91" customFormat="1" ht="17.25" customHeight="1">
      <c r="A14" s="102" t="s">
        <v>173</v>
      </c>
      <c r="B14" s="99">
        <v>421.71000000000004</v>
      </c>
      <c r="C14" s="98">
        <v>0</v>
      </c>
      <c r="D14" s="98">
        <f t="shared" si="0"/>
        <v>421.71000000000004</v>
      </c>
      <c r="E14" s="100">
        <f t="shared" si="1"/>
        <v>0.030205263427056487</v>
      </c>
      <c r="F14" s="99">
        <v>193.30300000000003</v>
      </c>
      <c r="G14" s="98"/>
      <c r="H14" s="98">
        <f t="shared" si="2"/>
        <v>193.30300000000003</v>
      </c>
      <c r="I14" s="101">
        <f t="shared" si="3"/>
        <v>118.16009063490993</v>
      </c>
      <c r="J14" s="99">
        <v>2193.8959999999993</v>
      </c>
      <c r="K14" s="98"/>
      <c r="L14" s="98">
        <f t="shared" si="4"/>
        <v>2193.8959999999993</v>
      </c>
      <c r="M14" s="100">
        <f t="shared" si="5"/>
        <v>0.01862089396614373</v>
      </c>
      <c r="N14" s="99">
        <v>1262.4650000000001</v>
      </c>
      <c r="O14" s="98"/>
      <c r="P14" s="98">
        <f t="shared" si="6"/>
        <v>1262.4650000000001</v>
      </c>
      <c r="Q14" s="97">
        <f t="shared" si="7"/>
        <v>73.77875822300017</v>
      </c>
    </row>
    <row r="15" spans="1:17" s="91" customFormat="1" ht="17.25" customHeight="1">
      <c r="A15" s="102" t="s">
        <v>174</v>
      </c>
      <c r="B15" s="99">
        <v>276.924</v>
      </c>
      <c r="C15" s="98">
        <v>0</v>
      </c>
      <c r="D15" s="98">
        <f t="shared" si="0"/>
        <v>276.924</v>
      </c>
      <c r="E15" s="100">
        <f t="shared" si="1"/>
        <v>0.019834868438676316</v>
      </c>
      <c r="F15" s="99">
        <v>178.034</v>
      </c>
      <c r="G15" s="98"/>
      <c r="H15" s="98">
        <f t="shared" si="2"/>
        <v>178.034</v>
      </c>
      <c r="I15" s="101">
        <f t="shared" si="3"/>
        <v>55.54556994731343</v>
      </c>
      <c r="J15" s="99">
        <v>3040.218</v>
      </c>
      <c r="K15" s="98"/>
      <c r="L15" s="98">
        <f t="shared" si="4"/>
        <v>3040.218</v>
      </c>
      <c r="M15" s="100">
        <f t="shared" si="5"/>
        <v>0.025804129736305446</v>
      </c>
      <c r="N15" s="99">
        <v>1742.8689999999997</v>
      </c>
      <c r="O15" s="98"/>
      <c r="P15" s="98">
        <f t="shared" si="6"/>
        <v>1742.8689999999997</v>
      </c>
      <c r="Q15" s="97">
        <f t="shared" si="7"/>
        <v>74.43755095764514</v>
      </c>
    </row>
    <row r="16" spans="1:17" s="91" customFormat="1" ht="17.25" customHeight="1">
      <c r="A16" s="102" t="s">
        <v>171</v>
      </c>
      <c r="B16" s="99">
        <v>0</v>
      </c>
      <c r="C16" s="98">
        <v>262.2</v>
      </c>
      <c r="D16" s="98">
        <f>C16+B16</f>
        <v>262.2</v>
      </c>
      <c r="E16" s="100">
        <f>(D16/$D$8)</f>
        <v>0.018780251999180028</v>
      </c>
      <c r="F16" s="99"/>
      <c r="G16" s="98">
        <v>430.85</v>
      </c>
      <c r="H16" s="98">
        <f>G16+F16</f>
        <v>430.85</v>
      </c>
      <c r="I16" s="101">
        <f>(D16/H16-1)*100</f>
        <v>-39.1435534408727</v>
      </c>
      <c r="J16" s="99"/>
      <c r="K16" s="98">
        <v>2287.170999999999</v>
      </c>
      <c r="L16" s="98">
        <f>K16+J16</f>
        <v>2287.170999999999</v>
      </c>
      <c r="M16" s="100">
        <f>(L16/$L$8)</f>
        <v>0.019412574102618773</v>
      </c>
      <c r="N16" s="99"/>
      <c r="O16" s="98">
        <v>3474.424999999999</v>
      </c>
      <c r="P16" s="98">
        <f>O16+N16</f>
        <v>3474.424999999999</v>
      </c>
      <c r="Q16" s="97">
        <f>(L16/P16-1)*100</f>
        <v>-34.17123696726797</v>
      </c>
    </row>
    <row r="17" spans="1:17" s="91" customFormat="1" ht="17.25" customHeight="1">
      <c r="A17" s="102" t="s">
        <v>163</v>
      </c>
      <c r="B17" s="99">
        <v>204.16600000000003</v>
      </c>
      <c r="C17" s="98">
        <v>0.43</v>
      </c>
      <c r="D17" s="98">
        <f>C17+B17</f>
        <v>204.59600000000003</v>
      </c>
      <c r="E17" s="100">
        <f>(D17/$D$8)</f>
        <v>0.014654326613364752</v>
      </c>
      <c r="F17" s="99">
        <v>77.66599999999998</v>
      </c>
      <c r="G17" s="98"/>
      <c r="H17" s="98">
        <f>G17+F17</f>
        <v>77.66599999999998</v>
      </c>
      <c r="I17" s="101">
        <f>(D17/H17-1)*100</f>
        <v>163.4305873870163</v>
      </c>
      <c r="J17" s="99">
        <v>1909.322</v>
      </c>
      <c r="K17" s="98">
        <v>2.188</v>
      </c>
      <c r="L17" s="98">
        <f>K17+J17</f>
        <v>1911.51</v>
      </c>
      <c r="M17" s="100">
        <f>(L17/$L$8)</f>
        <v>0.016224116833807718</v>
      </c>
      <c r="N17" s="99">
        <v>705.6170000000003</v>
      </c>
      <c r="O17" s="98">
        <v>0.645</v>
      </c>
      <c r="P17" s="98">
        <f>O17+N17</f>
        <v>706.2620000000003</v>
      </c>
      <c r="Q17" s="97">
        <f>(L17/P17-1)*100</f>
        <v>170.6516845023517</v>
      </c>
    </row>
    <row r="18" spans="1:17" s="91" customFormat="1" ht="17.25" customHeight="1">
      <c r="A18" s="102" t="s">
        <v>165</v>
      </c>
      <c r="B18" s="99">
        <v>0</v>
      </c>
      <c r="C18" s="98">
        <v>190.87199999999999</v>
      </c>
      <c r="D18" s="98">
        <f t="shared" si="0"/>
        <v>190.87199999999999</v>
      </c>
      <c r="E18" s="100">
        <f t="shared" si="1"/>
        <v>0.013671335848922541</v>
      </c>
      <c r="F18" s="99"/>
      <c r="G18" s="98">
        <v>186.18799999999993</v>
      </c>
      <c r="H18" s="98">
        <f t="shared" si="2"/>
        <v>186.18799999999993</v>
      </c>
      <c r="I18" s="101">
        <f t="shared" si="3"/>
        <v>2.5157367821771803</v>
      </c>
      <c r="J18" s="99"/>
      <c r="K18" s="98">
        <v>1761.4860000000006</v>
      </c>
      <c r="L18" s="98">
        <f t="shared" si="4"/>
        <v>1761.4860000000006</v>
      </c>
      <c r="M18" s="100">
        <f t="shared" si="5"/>
        <v>0.014950774343381216</v>
      </c>
      <c r="N18" s="99"/>
      <c r="O18" s="98">
        <v>2202.263999999994</v>
      </c>
      <c r="P18" s="98">
        <f t="shared" si="6"/>
        <v>2202.263999999994</v>
      </c>
      <c r="Q18" s="97">
        <f t="shared" si="7"/>
        <v>-20.014766621985135</v>
      </c>
    </row>
    <row r="19" spans="1:17" s="91" customFormat="1" ht="17.25" customHeight="1">
      <c r="A19" s="102" t="s">
        <v>161</v>
      </c>
      <c r="B19" s="99">
        <v>161.481</v>
      </c>
      <c r="C19" s="98">
        <v>0</v>
      </c>
      <c r="D19" s="98">
        <f t="shared" si="0"/>
        <v>161.481</v>
      </c>
      <c r="E19" s="100">
        <f t="shared" si="1"/>
        <v>0.011566185633408048</v>
      </c>
      <c r="F19" s="99">
        <v>492.44899999999996</v>
      </c>
      <c r="G19" s="98"/>
      <c r="H19" s="98">
        <f t="shared" si="2"/>
        <v>492.44899999999996</v>
      </c>
      <c r="I19" s="101">
        <f t="shared" si="3"/>
        <v>-67.20858403611338</v>
      </c>
      <c r="J19" s="99">
        <v>2400.488000000001</v>
      </c>
      <c r="K19" s="98"/>
      <c r="L19" s="98">
        <f t="shared" si="4"/>
        <v>2400.488000000001</v>
      </c>
      <c r="M19" s="100">
        <f t="shared" si="5"/>
        <v>0.020374362556383925</v>
      </c>
      <c r="N19" s="99">
        <v>4932.447999999998</v>
      </c>
      <c r="O19" s="98"/>
      <c r="P19" s="98">
        <f t="shared" si="6"/>
        <v>4932.447999999998</v>
      </c>
      <c r="Q19" s="97">
        <f t="shared" si="7"/>
        <v>-51.332725656712405</v>
      </c>
    </row>
    <row r="20" spans="1:17" s="91" customFormat="1" ht="17.25" customHeight="1">
      <c r="A20" s="102" t="s">
        <v>473</v>
      </c>
      <c r="B20" s="99">
        <v>153.77400000000003</v>
      </c>
      <c r="C20" s="98">
        <v>0</v>
      </c>
      <c r="D20" s="98">
        <f t="shared" si="0"/>
        <v>153.77400000000003</v>
      </c>
      <c r="E20" s="100">
        <f t="shared" si="1"/>
        <v>0.011014166555766248</v>
      </c>
      <c r="F20" s="99">
        <v>52.335</v>
      </c>
      <c r="G20" s="98"/>
      <c r="H20" s="98">
        <f t="shared" si="2"/>
        <v>52.335</v>
      </c>
      <c r="I20" s="101">
        <f t="shared" si="3"/>
        <v>193.8263112639725</v>
      </c>
      <c r="J20" s="99">
        <v>821.817</v>
      </c>
      <c r="K20" s="98"/>
      <c r="L20" s="98">
        <f t="shared" si="4"/>
        <v>821.817</v>
      </c>
      <c r="M20" s="100">
        <f t="shared" si="5"/>
        <v>0.006975247330126107</v>
      </c>
      <c r="N20" s="99">
        <v>1162.436</v>
      </c>
      <c r="O20" s="98"/>
      <c r="P20" s="98">
        <f t="shared" si="6"/>
        <v>1162.436</v>
      </c>
      <c r="Q20" s="97">
        <f t="shared" si="7"/>
        <v>-29.302172334648958</v>
      </c>
    </row>
    <row r="21" spans="1:17" s="91" customFormat="1" ht="17.25" customHeight="1">
      <c r="A21" s="475" t="s">
        <v>471</v>
      </c>
      <c r="B21" s="476">
        <v>0</v>
      </c>
      <c r="C21" s="477">
        <v>152.03400000000002</v>
      </c>
      <c r="D21" s="477">
        <f t="shared" si="0"/>
        <v>152.03400000000002</v>
      </c>
      <c r="E21" s="478">
        <f t="shared" si="1"/>
        <v>0.010889537881172147</v>
      </c>
      <c r="F21" s="476"/>
      <c r="G21" s="477">
        <v>61.281</v>
      </c>
      <c r="H21" s="477">
        <f t="shared" si="2"/>
        <v>61.281</v>
      </c>
      <c r="I21" s="479">
        <f t="shared" si="3"/>
        <v>148.09320996720032</v>
      </c>
      <c r="J21" s="476"/>
      <c r="K21" s="477">
        <v>666.1409999999996</v>
      </c>
      <c r="L21" s="477">
        <f t="shared" si="4"/>
        <v>666.1409999999996</v>
      </c>
      <c r="M21" s="478">
        <f t="shared" si="5"/>
        <v>0.005653932970159455</v>
      </c>
      <c r="N21" s="476"/>
      <c r="O21" s="477">
        <v>280.42800000000017</v>
      </c>
      <c r="P21" s="477">
        <f t="shared" si="6"/>
        <v>280.42800000000017</v>
      </c>
      <c r="Q21" s="480">
        <f t="shared" si="7"/>
        <v>137.5443964226109</v>
      </c>
    </row>
    <row r="22" spans="1:17" s="91" customFormat="1" ht="17.25" customHeight="1">
      <c r="A22" s="102" t="s">
        <v>172</v>
      </c>
      <c r="B22" s="99">
        <v>145.7</v>
      </c>
      <c r="C22" s="98">
        <v>0</v>
      </c>
      <c r="D22" s="98">
        <f>C22+B22</f>
        <v>145.7</v>
      </c>
      <c r="E22" s="100">
        <f>(D22/$D$8)</f>
        <v>0.010435860855379595</v>
      </c>
      <c r="F22" s="99">
        <v>271.2</v>
      </c>
      <c r="G22" s="98"/>
      <c r="H22" s="98">
        <f>G22+F22</f>
        <v>271.2</v>
      </c>
      <c r="I22" s="101" t="s">
        <v>50</v>
      </c>
      <c r="J22" s="99">
        <v>2271.4999999999973</v>
      </c>
      <c r="K22" s="98"/>
      <c r="L22" s="98">
        <f>K22+J22</f>
        <v>2271.4999999999973</v>
      </c>
      <c r="M22" s="100">
        <f>(L22/$L$8)</f>
        <v>0.019279565049617413</v>
      </c>
      <c r="N22" s="99">
        <v>2201.399999999999</v>
      </c>
      <c r="O22" s="98"/>
      <c r="P22" s="98">
        <f>O22+N22</f>
        <v>2201.399999999999</v>
      </c>
      <c r="Q22" s="97">
        <f>(L22/P22-1)*100</f>
        <v>3.1843372399381398</v>
      </c>
    </row>
    <row r="23" spans="1:17" s="91" customFormat="1" ht="17.25" customHeight="1">
      <c r="A23" s="102" t="s">
        <v>166</v>
      </c>
      <c r="B23" s="99">
        <v>0</v>
      </c>
      <c r="C23" s="98">
        <v>84.43699999999998</v>
      </c>
      <c r="D23" s="98">
        <f>C23+B23</f>
        <v>84.43699999999998</v>
      </c>
      <c r="E23" s="100">
        <f>(D23/$D$8)</f>
        <v>0.006047857124541433</v>
      </c>
      <c r="F23" s="99"/>
      <c r="G23" s="98">
        <v>97.03200000000001</v>
      </c>
      <c r="H23" s="98">
        <f>G23+F23</f>
        <v>97.03200000000001</v>
      </c>
      <c r="I23" s="101">
        <f>(D23/H23-1)*100</f>
        <v>-12.980253936845598</v>
      </c>
      <c r="J23" s="99"/>
      <c r="K23" s="98">
        <v>524.589</v>
      </c>
      <c r="L23" s="98">
        <f>K23+J23</f>
        <v>524.589</v>
      </c>
      <c r="M23" s="100">
        <f>(L23/$L$8)</f>
        <v>0.0044524973584916415</v>
      </c>
      <c r="N23" s="99"/>
      <c r="O23" s="98">
        <v>807.5870000000001</v>
      </c>
      <c r="P23" s="98">
        <f>O23+N23</f>
        <v>807.5870000000001</v>
      </c>
      <c r="Q23" s="97">
        <f>(L23/P23-1)*100</f>
        <v>-35.042416482682356</v>
      </c>
    </row>
    <row r="24" spans="1:17" s="91" customFormat="1" ht="17.25" customHeight="1">
      <c r="A24" s="102" t="s">
        <v>470</v>
      </c>
      <c r="B24" s="99">
        <v>0</v>
      </c>
      <c r="C24" s="98">
        <v>57.27</v>
      </c>
      <c r="D24" s="98">
        <f>C24+B24</f>
        <v>57.27</v>
      </c>
      <c r="E24" s="100">
        <f>(D24/$D$8)</f>
        <v>0.004102002410347217</v>
      </c>
      <c r="F24" s="99"/>
      <c r="G24" s="98"/>
      <c r="H24" s="98">
        <f>G24+F24</f>
        <v>0</v>
      </c>
      <c r="I24" s="101" t="e">
        <f>(D24/H24-1)*100</f>
        <v>#DIV/0!</v>
      </c>
      <c r="J24" s="99"/>
      <c r="K24" s="98">
        <v>318.42299999999966</v>
      </c>
      <c r="L24" s="98">
        <f>K24+J24</f>
        <v>318.42299999999966</v>
      </c>
      <c r="M24" s="100">
        <f>(L24/$L$8)</f>
        <v>0.0027026444824100053</v>
      </c>
      <c r="N24" s="99"/>
      <c r="O24" s="98"/>
      <c r="P24" s="98">
        <f>O24+N24</f>
        <v>0</v>
      </c>
      <c r="Q24" s="97" t="e">
        <f>(L24/P24-1)*100</f>
        <v>#DIV/0!</v>
      </c>
    </row>
    <row r="25" spans="1:17" s="91" customFormat="1" ht="17.25" customHeight="1" thickBot="1">
      <c r="A25" s="496" t="s">
        <v>168</v>
      </c>
      <c r="B25" s="497">
        <v>34.487</v>
      </c>
      <c r="C25" s="498">
        <v>246.64</v>
      </c>
      <c r="D25" s="498">
        <f>C25+B25</f>
        <v>281.127</v>
      </c>
      <c r="E25" s="499">
        <f>(D25/$D$8)</f>
        <v>0.02013591115092862</v>
      </c>
      <c r="F25" s="497">
        <v>252.495</v>
      </c>
      <c r="G25" s="498">
        <v>329.1869999999999</v>
      </c>
      <c r="H25" s="498">
        <f>G25+F25</f>
        <v>581.6819999999999</v>
      </c>
      <c r="I25" s="500">
        <f>(D25/H25-1)*100</f>
        <v>-51.669984630777634</v>
      </c>
      <c r="J25" s="497">
        <v>1375.124</v>
      </c>
      <c r="K25" s="498">
        <v>2725.398999999999</v>
      </c>
      <c r="L25" s="498">
        <f>K25+J25</f>
        <v>4100.522999999999</v>
      </c>
      <c r="M25" s="499">
        <f>(L25/$L$8)</f>
        <v>0.03480356588859891</v>
      </c>
      <c r="N25" s="497">
        <v>1751.9679999999994</v>
      </c>
      <c r="O25" s="498">
        <v>3354.3430000000003</v>
      </c>
      <c r="P25" s="498">
        <f>O25+N25</f>
        <v>5106.311</v>
      </c>
      <c r="Q25" s="501">
        <f>(L25/P25-1)*100</f>
        <v>-19.696959311722306</v>
      </c>
    </row>
    <row r="26" s="90" customFormat="1" ht="14.25">
      <c r="A26" s="116" t="s">
        <v>145</v>
      </c>
    </row>
    <row r="27" ht="14.25">
      <c r="A27" s="116" t="s">
        <v>40</v>
      </c>
    </row>
    <row r="28" ht="14.25">
      <c r="A28" s="88" t="s">
        <v>29</v>
      </c>
    </row>
  </sheetData>
  <sheetProtection/>
  <mergeCells count="14">
    <mergeCell ref="N1:Q1"/>
    <mergeCell ref="B5:I5"/>
    <mergeCell ref="J5:Q5"/>
    <mergeCell ref="A3:Q3"/>
    <mergeCell ref="A4:Q4"/>
    <mergeCell ref="J6:L6"/>
    <mergeCell ref="B6:D6"/>
    <mergeCell ref="F6:H6"/>
    <mergeCell ref="A5:A7"/>
    <mergeCell ref="E6:E7"/>
    <mergeCell ref="I6:I7"/>
    <mergeCell ref="Q6:Q7"/>
    <mergeCell ref="M6:M7"/>
    <mergeCell ref="N6:P6"/>
  </mergeCells>
  <conditionalFormatting sqref="Q26:Q65536 I26:I65536 Q3 I3">
    <cfRule type="cellIs" priority="8" dxfId="93" operator="lessThan" stopIfTrue="1">
      <formula>0</formula>
    </cfRule>
  </conditionalFormatting>
  <conditionalFormatting sqref="I8:I25 Q8:Q25">
    <cfRule type="cellIs" priority="9" dxfId="93" operator="lessThan" stopIfTrue="1">
      <formula>0</formula>
    </cfRule>
    <cfRule type="cellIs" priority="10" dxfId="95" operator="greaterThanOrEqual" stopIfTrue="1">
      <formula>0</formula>
    </cfRule>
  </conditionalFormatting>
  <conditionalFormatting sqref="I5 Q5">
    <cfRule type="cellIs" priority="1" dxfId="93" operator="lessThan" stopIfTrue="1">
      <formula>0</formula>
    </cfRule>
  </conditionalFormatting>
  <hyperlinks>
    <hyperlink ref="N1:Q1" location="INDICE!A1" display="Volver al Indice"/>
  </hyperlinks>
  <printOptions/>
  <pageMargins left="0.43" right="0.39" top="1.71" bottom="1" header="0.5" footer="0.5"/>
  <pageSetup horizontalDpi="600" verticalDpi="6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0"/>
  </sheetPr>
  <dimension ref="A1:Y41"/>
  <sheetViews>
    <sheetView showGridLines="0" zoomScale="80" zoomScaleNormal="80" zoomScalePageLayoutView="0" workbookViewId="0" topLeftCell="A1">
      <selection activeCell="T10" sqref="T10:W39"/>
    </sheetView>
  </sheetViews>
  <sheetFormatPr defaultColWidth="8.00390625" defaultRowHeight="15"/>
  <cols>
    <col min="1" max="1" width="29.8515625" style="123" customWidth="1"/>
    <col min="2" max="2" width="10.7109375" style="123" bestFit="1" customWidth="1"/>
    <col min="3" max="3" width="12.28125" style="123" bestFit="1" customWidth="1"/>
    <col min="4" max="4" width="9.140625" style="123" customWidth="1"/>
    <col min="5" max="5" width="10.8515625" style="123" customWidth="1"/>
    <col min="6" max="6" width="11.7109375" style="123" customWidth="1"/>
    <col min="7" max="7" width="10.7109375" style="123" customWidth="1"/>
    <col min="8" max="8" width="10.28125" style="123" bestFit="1" customWidth="1"/>
    <col min="9" max="9" width="11.7109375" style="123" bestFit="1" customWidth="1"/>
    <col min="10" max="10" width="9.7109375" style="123" bestFit="1" customWidth="1"/>
    <col min="11" max="11" width="11.7109375" style="123" bestFit="1" customWidth="1"/>
    <col min="12" max="12" width="10.8515625" style="123" customWidth="1"/>
    <col min="13" max="13" width="9.28125" style="123" customWidth="1"/>
    <col min="14" max="14" width="11.140625" style="123" customWidth="1"/>
    <col min="15" max="15" width="12.28125" style="123" bestFit="1" customWidth="1"/>
    <col min="16" max="16" width="9.28125" style="123" customWidth="1"/>
    <col min="17" max="17" width="10.7109375" style="123" bestFit="1" customWidth="1"/>
    <col min="18" max="18" width="12.7109375" style="123" bestFit="1" customWidth="1"/>
    <col min="19" max="19" width="10.140625" style="123" customWidth="1"/>
    <col min="20" max="21" width="11.140625" style="123" bestFit="1" customWidth="1"/>
    <col min="22" max="23" width="10.28125" style="123" customWidth="1"/>
    <col min="24" max="24" width="12.7109375" style="123" customWidth="1"/>
    <col min="25" max="25" width="9.8515625" style="123" bestFit="1" customWidth="1"/>
    <col min="26" max="16384" width="8.00390625" style="123" customWidth="1"/>
  </cols>
  <sheetData>
    <row r="1" spans="24:25" ht="18.75" thickBot="1">
      <c r="X1" s="581" t="s">
        <v>28</v>
      </c>
      <c r="Y1" s="582"/>
    </row>
    <row r="2" ht="5.25" customHeight="1" thickBot="1"/>
    <row r="3" spans="1:25" ht="24" customHeight="1" thickTop="1">
      <c r="A3" s="583" t="s">
        <v>46</v>
      </c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4"/>
      <c r="N3" s="584"/>
      <c r="O3" s="584"/>
      <c r="P3" s="584"/>
      <c r="Q3" s="584"/>
      <c r="R3" s="584"/>
      <c r="S3" s="584"/>
      <c r="T3" s="584"/>
      <c r="U3" s="584"/>
      <c r="V3" s="584"/>
      <c r="W3" s="584"/>
      <c r="X3" s="584"/>
      <c r="Y3" s="585"/>
    </row>
    <row r="4" spans="1:25" ht="21" customHeight="1" thickBot="1">
      <c r="A4" s="597" t="s">
        <v>45</v>
      </c>
      <c r="B4" s="598"/>
      <c r="C4" s="598"/>
      <c r="D4" s="598"/>
      <c r="E4" s="598"/>
      <c r="F4" s="598"/>
      <c r="G4" s="598"/>
      <c r="H4" s="598"/>
      <c r="I4" s="598"/>
      <c r="J4" s="598"/>
      <c r="K4" s="598"/>
      <c r="L4" s="598"/>
      <c r="M4" s="598"/>
      <c r="N4" s="598"/>
      <c r="O4" s="598"/>
      <c r="P4" s="598"/>
      <c r="Q4" s="598"/>
      <c r="R4" s="598"/>
      <c r="S4" s="598"/>
      <c r="T4" s="598"/>
      <c r="U4" s="598"/>
      <c r="V4" s="598"/>
      <c r="W4" s="598"/>
      <c r="X4" s="598"/>
      <c r="Y4" s="599"/>
    </row>
    <row r="5" spans="1:25" s="169" customFormat="1" ht="19.5" customHeight="1" thickBot="1" thickTop="1">
      <c r="A5" s="586" t="s">
        <v>44</v>
      </c>
      <c r="B5" s="601" t="s">
        <v>36</v>
      </c>
      <c r="C5" s="602"/>
      <c r="D5" s="602"/>
      <c r="E5" s="602"/>
      <c r="F5" s="602"/>
      <c r="G5" s="602"/>
      <c r="H5" s="602"/>
      <c r="I5" s="602"/>
      <c r="J5" s="603"/>
      <c r="K5" s="603"/>
      <c r="L5" s="603"/>
      <c r="M5" s="604"/>
      <c r="N5" s="605" t="s">
        <v>35</v>
      </c>
      <c r="O5" s="602"/>
      <c r="P5" s="602"/>
      <c r="Q5" s="602"/>
      <c r="R5" s="602"/>
      <c r="S5" s="602"/>
      <c r="T5" s="602"/>
      <c r="U5" s="602"/>
      <c r="V5" s="602"/>
      <c r="W5" s="602"/>
      <c r="X5" s="602"/>
      <c r="Y5" s="604"/>
    </row>
    <row r="6" spans="1:25" s="168" customFormat="1" ht="26.25" customHeight="1" thickBot="1">
      <c r="A6" s="587"/>
      <c r="B6" s="593" t="s">
        <v>154</v>
      </c>
      <c r="C6" s="594"/>
      <c r="D6" s="594"/>
      <c r="E6" s="594"/>
      <c r="F6" s="595"/>
      <c r="G6" s="590" t="s">
        <v>34</v>
      </c>
      <c r="H6" s="593" t="s">
        <v>155</v>
      </c>
      <c r="I6" s="594"/>
      <c r="J6" s="594"/>
      <c r="K6" s="594"/>
      <c r="L6" s="595"/>
      <c r="M6" s="590" t="s">
        <v>33</v>
      </c>
      <c r="N6" s="600" t="s">
        <v>156</v>
      </c>
      <c r="O6" s="594"/>
      <c r="P6" s="594"/>
      <c r="Q6" s="594"/>
      <c r="R6" s="594"/>
      <c r="S6" s="590" t="s">
        <v>34</v>
      </c>
      <c r="T6" s="600" t="s">
        <v>157</v>
      </c>
      <c r="U6" s="594"/>
      <c r="V6" s="594"/>
      <c r="W6" s="594"/>
      <c r="X6" s="594"/>
      <c r="Y6" s="590" t="s">
        <v>33</v>
      </c>
    </row>
    <row r="7" spans="1:25" s="163" customFormat="1" ht="26.25" customHeight="1">
      <c r="A7" s="588"/>
      <c r="B7" s="573" t="s">
        <v>22</v>
      </c>
      <c r="C7" s="574"/>
      <c r="D7" s="575" t="s">
        <v>21</v>
      </c>
      <c r="E7" s="576"/>
      <c r="F7" s="577" t="s">
        <v>17</v>
      </c>
      <c r="G7" s="591"/>
      <c r="H7" s="573" t="s">
        <v>22</v>
      </c>
      <c r="I7" s="574"/>
      <c r="J7" s="575" t="s">
        <v>21</v>
      </c>
      <c r="K7" s="576"/>
      <c r="L7" s="577" t="s">
        <v>17</v>
      </c>
      <c r="M7" s="591"/>
      <c r="N7" s="574" t="s">
        <v>22</v>
      </c>
      <c r="O7" s="574"/>
      <c r="P7" s="579" t="s">
        <v>21</v>
      </c>
      <c r="Q7" s="574"/>
      <c r="R7" s="577" t="s">
        <v>17</v>
      </c>
      <c r="S7" s="591"/>
      <c r="T7" s="580" t="s">
        <v>22</v>
      </c>
      <c r="U7" s="576"/>
      <c r="V7" s="575" t="s">
        <v>21</v>
      </c>
      <c r="W7" s="596"/>
      <c r="X7" s="577" t="s">
        <v>17</v>
      </c>
      <c r="Y7" s="591"/>
    </row>
    <row r="8" spans="1:25" s="163" customFormat="1" ht="31.5" thickBot="1">
      <c r="A8" s="589"/>
      <c r="B8" s="166" t="s">
        <v>19</v>
      </c>
      <c r="C8" s="164" t="s">
        <v>18</v>
      </c>
      <c r="D8" s="165" t="s">
        <v>19</v>
      </c>
      <c r="E8" s="164" t="s">
        <v>18</v>
      </c>
      <c r="F8" s="578"/>
      <c r="G8" s="592"/>
      <c r="H8" s="166" t="s">
        <v>19</v>
      </c>
      <c r="I8" s="164" t="s">
        <v>18</v>
      </c>
      <c r="J8" s="165" t="s">
        <v>19</v>
      </c>
      <c r="K8" s="164" t="s">
        <v>18</v>
      </c>
      <c r="L8" s="578"/>
      <c r="M8" s="592"/>
      <c r="N8" s="167" t="s">
        <v>19</v>
      </c>
      <c r="O8" s="164" t="s">
        <v>18</v>
      </c>
      <c r="P8" s="165" t="s">
        <v>19</v>
      </c>
      <c r="Q8" s="164" t="s">
        <v>18</v>
      </c>
      <c r="R8" s="578"/>
      <c r="S8" s="592"/>
      <c r="T8" s="166" t="s">
        <v>19</v>
      </c>
      <c r="U8" s="164" t="s">
        <v>18</v>
      </c>
      <c r="V8" s="165" t="s">
        <v>19</v>
      </c>
      <c r="W8" s="164" t="s">
        <v>18</v>
      </c>
      <c r="X8" s="578"/>
      <c r="Y8" s="592"/>
    </row>
    <row r="9" spans="1:25" s="152" customFormat="1" ht="18" customHeight="1" thickBot="1" thickTop="1">
      <c r="A9" s="162" t="s">
        <v>24</v>
      </c>
      <c r="B9" s="161">
        <f>SUM(B10:B39)</f>
        <v>430556</v>
      </c>
      <c r="C9" s="155">
        <f>SUM(C10:C39)</f>
        <v>401864</v>
      </c>
      <c r="D9" s="156">
        <f>SUM(D10:D39)</f>
        <v>3061</v>
      </c>
      <c r="E9" s="155">
        <f>SUM(E10:E39)</f>
        <v>3059</v>
      </c>
      <c r="F9" s="154">
        <f aca="true" t="shared" si="0" ref="F9:F39">SUM(B9:E9)</f>
        <v>838540</v>
      </c>
      <c r="G9" s="158">
        <f aca="true" t="shared" si="1" ref="G9:G39">F9/$F$9</f>
        <v>1</v>
      </c>
      <c r="H9" s="157">
        <f>SUM(H10:H39)</f>
        <v>364167</v>
      </c>
      <c r="I9" s="155">
        <f>SUM(I10:I39)</f>
        <v>335315</v>
      </c>
      <c r="J9" s="156">
        <f>SUM(J10:J39)</f>
        <v>3643</v>
      </c>
      <c r="K9" s="155">
        <f>SUM(K10:K39)</f>
        <v>3215</v>
      </c>
      <c r="L9" s="154">
        <f aca="true" t="shared" si="2" ref="L9:L39">SUM(H9:K9)</f>
        <v>706340</v>
      </c>
      <c r="M9" s="160">
        <f aca="true" t="shared" si="3" ref="M9:M39">IF(ISERROR(F9/L9-1),"         /0",(F9/L9-1))</f>
        <v>0.18716198997649847</v>
      </c>
      <c r="N9" s="159">
        <f>SUM(N10:N39)</f>
        <v>3664357</v>
      </c>
      <c r="O9" s="155">
        <f>SUM(O10:O39)</f>
        <v>3548789</v>
      </c>
      <c r="P9" s="156">
        <f>SUM(P10:P39)</f>
        <v>33187</v>
      </c>
      <c r="Q9" s="155">
        <f>SUM(Q10:Q39)</f>
        <v>30972</v>
      </c>
      <c r="R9" s="154">
        <f aca="true" t="shared" si="4" ref="R9:R39">SUM(N9:Q9)</f>
        <v>7277305</v>
      </c>
      <c r="S9" s="158">
        <f aca="true" t="shared" si="5" ref="S9:S39">R9/$R$9</f>
        <v>1</v>
      </c>
      <c r="T9" s="157">
        <f>SUM(T10:T39)</f>
        <v>3264934</v>
      </c>
      <c r="U9" s="155">
        <f>SUM(U10:U39)</f>
        <v>3154863</v>
      </c>
      <c r="V9" s="156">
        <f>SUM(V10:V39)</f>
        <v>36594</v>
      </c>
      <c r="W9" s="155">
        <f>SUM(W10:W39)</f>
        <v>37175</v>
      </c>
      <c r="X9" s="154">
        <f aca="true" t="shared" si="6" ref="X9:X39">SUM(T9:W9)</f>
        <v>6493566</v>
      </c>
      <c r="Y9" s="153">
        <f>IF(ISERROR(R9/X9-1),"         /0",(R9/X9-1))</f>
        <v>0.12069469995376969</v>
      </c>
    </row>
    <row r="10" spans="1:25" ht="19.5" customHeight="1" thickTop="1">
      <c r="A10" s="151" t="s">
        <v>158</v>
      </c>
      <c r="B10" s="149">
        <v>127294</v>
      </c>
      <c r="C10" s="145">
        <v>121357</v>
      </c>
      <c r="D10" s="146">
        <v>3004</v>
      </c>
      <c r="E10" s="145">
        <v>2923</v>
      </c>
      <c r="F10" s="144">
        <f t="shared" si="0"/>
        <v>254578</v>
      </c>
      <c r="G10" s="148">
        <f t="shared" si="1"/>
        <v>0.30359672764566986</v>
      </c>
      <c r="H10" s="147">
        <v>115372</v>
      </c>
      <c r="I10" s="145">
        <v>111162</v>
      </c>
      <c r="J10" s="146">
        <v>2949</v>
      </c>
      <c r="K10" s="145">
        <v>2600</v>
      </c>
      <c r="L10" s="144">
        <f t="shared" si="2"/>
        <v>232083</v>
      </c>
      <c r="M10" s="150">
        <f t="shared" si="3"/>
        <v>0.09692653059465806</v>
      </c>
      <c r="N10" s="149">
        <v>1115045</v>
      </c>
      <c r="O10" s="145">
        <v>1091721</v>
      </c>
      <c r="P10" s="146">
        <v>28254</v>
      </c>
      <c r="Q10" s="145">
        <v>25759</v>
      </c>
      <c r="R10" s="144">
        <f t="shared" si="4"/>
        <v>2260779</v>
      </c>
      <c r="S10" s="148">
        <f t="shared" si="5"/>
        <v>0.310661570457745</v>
      </c>
      <c r="T10" s="147">
        <v>1099297</v>
      </c>
      <c r="U10" s="145">
        <v>1090880</v>
      </c>
      <c r="V10" s="146">
        <v>29343</v>
      </c>
      <c r="W10" s="145">
        <v>29561</v>
      </c>
      <c r="X10" s="144">
        <f t="shared" si="6"/>
        <v>2249081</v>
      </c>
      <c r="Y10" s="143">
        <f aca="true" t="shared" si="7" ref="Y10:Y39">IF(ISERROR(R10/X10-1),"         /0",IF(R10/X10&gt;5,"  *  ",(R10/X10-1)))</f>
        <v>0.005201235526866244</v>
      </c>
    </row>
    <row r="11" spans="1:25" ht="19.5" customHeight="1">
      <c r="A11" s="142" t="s">
        <v>161</v>
      </c>
      <c r="B11" s="140">
        <v>58297</v>
      </c>
      <c r="C11" s="136">
        <v>52762</v>
      </c>
      <c r="D11" s="137">
        <v>0</v>
      </c>
      <c r="E11" s="136">
        <v>0</v>
      </c>
      <c r="F11" s="135">
        <f t="shared" si="0"/>
        <v>111059</v>
      </c>
      <c r="G11" s="139">
        <f t="shared" si="1"/>
        <v>0.1324432942972309</v>
      </c>
      <c r="H11" s="138">
        <v>50361</v>
      </c>
      <c r="I11" s="136">
        <v>44644</v>
      </c>
      <c r="J11" s="137"/>
      <c r="K11" s="136"/>
      <c r="L11" s="135">
        <f t="shared" si="2"/>
        <v>95005</v>
      </c>
      <c r="M11" s="141">
        <f t="shared" si="3"/>
        <v>0.16898057996947524</v>
      </c>
      <c r="N11" s="140">
        <v>567936</v>
      </c>
      <c r="O11" s="136">
        <v>532191</v>
      </c>
      <c r="P11" s="137">
        <v>449</v>
      </c>
      <c r="Q11" s="136">
        <v>753</v>
      </c>
      <c r="R11" s="135">
        <f t="shared" si="4"/>
        <v>1101329</v>
      </c>
      <c r="S11" s="139">
        <f t="shared" si="5"/>
        <v>0.15133748001492311</v>
      </c>
      <c r="T11" s="138">
        <v>465439</v>
      </c>
      <c r="U11" s="136">
        <v>440814</v>
      </c>
      <c r="V11" s="137">
        <v>1726</v>
      </c>
      <c r="W11" s="136">
        <v>1959</v>
      </c>
      <c r="X11" s="135">
        <f t="shared" si="6"/>
        <v>909938</v>
      </c>
      <c r="Y11" s="134">
        <f t="shared" si="7"/>
        <v>0.21033411067567243</v>
      </c>
    </row>
    <row r="12" spans="1:25" ht="19.5" customHeight="1">
      <c r="A12" s="142" t="s">
        <v>177</v>
      </c>
      <c r="B12" s="140">
        <v>32429</v>
      </c>
      <c r="C12" s="136">
        <v>32762</v>
      </c>
      <c r="D12" s="137">
        <v>0</v>
      </c>
      <c r="E12" s="136">
        <v>0</v>
      </c>
      <c r="F12" s="135">
        <f>SUM(B12:E12)</f>
        <v>65191</v>
      </c>
      <c r="G12" s="139">
        <f>F12/$F$9</f>
        <v>0.07774345886898658</v>
      </c>
      <c r="H12" s="138">
        <v>25961</v>
      </c>
      <c r="I12" s="136">
        <v>25915</v>
      </c>
      <c r="J12" s="137"/>
      <c r="K12" s="136"/>
      <c r="L12" s="135">
        <f>SUM(H12:K12)</f>
        <v>51876</v>
      </c>
      <c r="M12" s="141">
        <f>IF(ISERROR(F12/L12-1),"         /0",(F12/L12-1))</f>
        <v>0.2566697509445601</v>
      </c>
      <c r="N12" s="140">
        <v>223589</v>
      </c>
      <c r="O12" s="136">
        <v>222261</v>
      </c>
      <c r="P12" s="137"/>
      <c r="Q12" s="136"/>
      <c r="R12" s="135">
        <f>SUM(N12:Q12)</f>
        <v>445850</v>
      </c>
      <c r="S12" s="139">
        <f>R12/$R$9</f>
        <v>0.06126581200045896</v>
      </c>
      <c r="T12" s="138">
        <v>217648</v>
      </c>
      <c r="U12" s="136">
        <v>208934</v>
      </c>
      <c r="V12" s="137"/>
      <c r="W12" s="136"/>
      <c r="X12" s="135">
        <f>SUM(T12:W12)</f>
        <v>426582</v>
      </c>
      <c r="Y12" s="134">
        <f>IF(ISERROR(R12/X12-1),"         /0",IF(R12/X12&gt;5,"  *  ",(R12/X12-1)))</f>
        <v>0.0451683380920902</v>
      </c>
    </row>
    <row r="13" spans="1:25" ht="19.5" customHeight="1">
      <c r="A13" s="142" t="s">
        <v>159</v>
      </c>
      <c r="B13" s="140">
        <v>21618</v>
      </c>
      <c r="C13" s="136">
        <v>20907</v>
      </c>
      <c r="D13" s="137">
        <v>0</v>
      </c>
      <c r="E13" s="136">
        <v>0</v>
      </c>
      <c r="F13" s="135">
        <f>SUM(B13:E13)</f>
        <v>42525</v>
      </c>
      <c r="G13" s="139">
        <f>F13/$F$9</f>
        <v>0.05071314427457247</v>
      </c>
      <c r="H13" s="138">
        <v>11267</v>
      </c>
      <c r="I13" s="136">
        <v>10824</v>
      </c>
      <c r="J13" s="137"/>
      <c r="K13" s="136"/>
      <c r="L13" s="135">
        <f>SUM(H13:K13)</f>
        <v>22091</v>
      </c>
      <c r="M13" s="141">
        <f>IF(ISERROR(F13/L13-1),"         /0",(F13/L13-1))</f>
        <v>0.9249920782219003</v>
      </c>
      <c r="N13" s="140">
        <v>170236</v>
      </c>
      <c r="O13" s="136">
        <v>165248</v>
      </c>
      <c r="P13" s="137">
        <v>1066</v>
      </c>
      <c r="Q13" s="136">
        <v>1069</v>
      </c>
      <c r="R13" s="135">
        <f>SUM(N13:Q13)</f>
        <v>337619</v>
      </c>
      <c r="S13" s="139">
        <f>R13/$R$9</f>
        <v>0.04639341074752261</v>
      </c>
      <c r="T13" s="138">
        <v>81344</v>
      </c>
      <c r="U13" s="136">
        <v>80728</v>
      </c>
      <c r="V13" s="137">
        <v>252</v>
      </c>
      <c r="W13" s="136">
        <v>251</v>
      </c>
      <c r="X13" s="135">
        <f>SUM(T13:W13)</f>
        <v>162575</v>
      </c>
      <c r="Y13" s="134">
        <f>IF(ISERROR(R13/X13-1),"         /0",IF(R13/X13&gt;5,"  *  ",(R13/X13-1)))</f>
        <v>1.0766969091188683</v>
      </c>
    </row>
    <row r="14" spans="1:25" ht="19.5" customHeight="1">
      <c r="A14" s="142" t="s">
        <v>179</v>
      </c>
      <c r="B14" s="140">
        <v>19548</v>
      </c>
      <c r="C14" s="136">
        <v>18455</v>
      </c>
      <c r="D14" s="137">
        <v>0</v>
      </c>
      <c r="E14" s="136">
        <v>0</v>
      </c>
      <c r="F14" s="135">
        <f>SUM(B14:E14)</f>
        <v>38003</v>
      </c>
      <c r="G14" s="139">
        <f>F14/$F$9</f>
        <v>0.04532043790397596</v>
      </c>
      <c r="H14" s="138">
        <v>14429</v>
      </c>
      <c r="I14" s="136">
        <v>13485</v>
      </c>
      <c r="J14" s="137">
        <v>67</v>
      </c>
      <c r="K14" s="136"/>
      <c r="L14" s="135">
        <f>SUM(H14:K14)</f>
        <v>27981</v>
      </c>
      <c r="M14" s="141">
        <f>IF(ISERROR(F14/L14-1),"         /0",(F14/L14-1))</f>
        <v>0.3581716164540223</v>
      </c>
      <c r="N14" s="140">
        <v>156935</v>
      </c>
      <c r="O14" s="136">
        <v>151919</v>
      </c>
      <c r="P14" s="137">
        <v>146</v>
      </c>
      <c r="Q14" s="136">
        <v>148</v>
      </c>
      <c r="R14" s="135">
        <f>SUM(N14:Q14)</f>
        <v>309148</v>
      </c>
      <c r="S14" s="139">
        <f>R14/$R$9</f>
        <v>0.04248111079582345</v>
      </c>
      <c r="T14" s="138">
        <v>114863</v>
      </c>
      <c r="U14" s="136">
        <v>108452</v>
      </c>
      <c r="V14" s="137">
        <v>67</v>
      </c>
      <c r="W14" s="136">
        <v>68</v>
      </c>
      <c r="X14" s="135">
        <f>SUM(T14:W14)</f>
        <v>223450</v>
      </c>
      <c r="Y14" s="134">
        <f>IF(ISERROR(R14/X14-1),"         /0",IF(R14/X14&gt;5,"  *  ",(R14/X14-1)))</f>
        <v>0.3835220407249944</v>
      </c>
    </row>
    <row r="15" spans="1:25" ht="19.5" customHeight="1">
      <c r="A15" s="142" t="s">
        <v>178</v>
      </c>
      <c r="B15" s="140">
        <v>18788</v>
      </c>
      <c r="C15" s="136">
        <v>17156</v>
      </c>
      <c r="D15" s="137">
        <v>0</v>
      </c>
      <c r="E15" s="136">
        <v>0</v>
      </c>
      <c r="F15" s="135">
        <f>SUM(B15:E15)</f>
        <v>35944</v>
      </c>
      <c r="G15" s="139">
        <f>F15/$F$9</f>
        <v>0.04286497960741288</v>
      </c>
      <c r="H15" s="138">
        <v>16034</v>
      </c>
      <c r="I15" s="136">
        <v>14303</v>
      </c>
      <c r="J15" s="137"/>
      <c r="K15" s="136"/>
      <c r="L15" s="135">
        <f>SUM(H15:K15)</f>
        <v>30337</v>
      </c>
      <c r="M15" s="141">
        <f>IF(ISERROR(F15/L15-1),"         /0",(F15/L15-1))</f>
        <v>0.18482381250618052</v>
      </c>
      <c r="N15" s="140">
        <v>208257</v>
      </c>
      <c r="O15" s="136">
        <v>202690</v>
      </c>
      <c r="P15" s="137"/>
      <c r="Q15" s="136"/>
      <c r="R15" s="135">
        <f>SUM(N15:Q15)</f>
        <v>410947</v>
      </c>
      <c r="S15" s="139">
        <f>R15/$R$9</f>
        <v>0.056469668373113395</v>
      </c>
      <c r="T15" s="138">
        <v>189297</v>
      </c>
      <c r="U15" s="136">
        <v>185588</v>
      </c>
      <c r="V15" s="137"/>
      <c r="W15" s="136"/>
      <c r="X15" s="135">
        <f>SUM(T15:W15)</f>
        <v>374885</v>
      </c>
      <c r="Y15" s="134">
        <f>IF(ISERROR(R15/X15-1),"         /0",IF(R15/X15&gt;5,"  *  ",(R15/X15-1)))</f>
        <v>0.09619483308214516</v>
      </c>
    </row>
    <row r="16" spans="1:25" ht="19.5" customHeight="1">
      <c r="A16" s="142" t="s">
        <v>181</v>
      </c>
      <c r="B16" s="140">
        <v>14220</v>
      </c>
      <c r="C16" s="136">
        <v>13287</v>
      </c>
      <c r="D16" s="137">
        <v>0</v>
      </c>
      <c r="E16" s="136">
        <v>0</v>
      </c>
      <c r="F16" s="135">
        <f>SUM(B16:E16)</f>
        <v>27507</v>
      </c>
      <c r="G16" s="139">
        <f>F16/$F$9</f>
        <v>0.03280344408137954</v>
      </c>
      <c r="H16" s="138">
        <v>11178</v>
      </c>
      <c r="I16" s="136">
        <v>10072</v>
      </c>
      <c r="J16" s="137"/>
      <c r="K16" s="136"/>
      <c r="L16" s="135">
        <f>SUM(H16:K16)</f>
        <v>21250</v>
      </c>
      <c r="M16" s="141">
        <f>IF(ISERROR(F16/L16-1),"         /0",(F16/L16-1))</f>
        <v>0.2944470588235295</v>
      </c>
      <c r="N16" s="140">
        <v>117317</v>
      </c>
      <c r="O16" s="136">
        <v>111930</v>
      </c>
      <c r="P16" s="137"/>
      <c r="Q16" s="136"/>
      <c r="R16" s="135">
        <f>SUM(N16:Q16)</f>
        <v>229247</v>
      </c>
      <c r="S16" s="139">
        <f>R16/$R$9</f>
        <v>0.03150163419012945</v>
      </c>
      <c r="T16" s="138">
        <v>96765</v>
      </c>
      <c r="U16" s="136">
        <v>89064</v>
      </c>
      <c r="V16" s="137"/>
      <c r="W16" s="136"/>
      <c r="X16" s="135">
        <f>SUM(T16:W16)</f>
        <v>185829</v>
      </c>
      <c r="Y16" s="134">
        <f>IF(ISERROR(R16/X16-1),"         /0",IF(R16/X16&gt;5,"  *  ",(R16/X16-1)))</f>
        <v>0.23364491010552713</v>
      </c>
    </row>
    <row r="17" spans="1:25" ht="19.5" customHeight="1">
      <c r="A17" s="142" t="s">
        <v>180</v>
      </c>
      <c r="B17" s="140">
        <v>14571</v>
      </c>
      <c r="C17" s="136">
        <v>12873</v>
      </c>
      <c r="D17" s="137">
        <v>0</v>
      </c>
      <c r="E17" s="136">
        <v>0</v>
      </c>
      <c r="F17" s="135">
        <f aca="true" t="shared" si="8" ref="F17:F25">SUM(B17:E17)</f>
        <v>27444</v>
      </c>
      <c r="G17" s="139">
        <f aca="true" t="shared" si="9" ref="G17:G22">F17/$F$9</f>
        <v>0.03272831349726906</v>
      </c>
      <c r="H17" s="138">
        <v>13560</v>
      </c>
      <c r="I17" s="136">
        <v>11291</v>
      </c>
      <c r="J17" s="137"/>
      <c r="K17" s="136"/>
      <c r="L17" s="135">
        <f aca="true" t="shared" si="10" ref="L17:L25">SUM(H17:K17)</f>
        <v>24851</v>
      </c>
      <c r="M17" s="141">
        <f aca="true" t="shared" si="11" ref="M17:M25">IF(ISERROR(F17/L17-1),"         /0",(F17/L17-1))</f>
        <v>0.104341877590439</v>
      </c>
      <c r="N17" s="140">
        <v>136586</v>
      </c>
      <c r="O17" s="136">
        <v>133201</v>
      </c>
      <c r="P17" s="137"/>
      <c r="Q17" s="136"/>
      <c r="R17" s="135">
        <f aca="true" t="shared" si="12" ref="R17:R25">SUM(N17:Q17)</f>
        <v>269787</v>
      </c>
      <c r="S17" s="139">
        <f aca="true" t="shared" si="13" ref="S17:S22">R17/$R$9</f>
        <v>0.0370723777552267</v>
      </c>
      <c r="T17" s="138">
        <v>106939</v>
      </c>
      <c r="U17" s="136">
        <v>102758</v>
      </c>
      <c r="V17" s="137"/>
      <c r="W17" s="136"/>
      <c r="X17" s="135">
        <f aca="true" t="shared" si="14" ref="X17:X25">SUM(T17:W17)</f>
        <v>209697</v>
      </c>
      <c r="Y17" s="134">
        <f>IF(ISERROR(R17/X17-1),"         /0",IF(R17/X17&gt;5,"  *  ",(R17/X17-1)))</f>
        <v>0.28655631697163053</v>
      </c>
    </row>
    <row r="18" spans="1:25" ht="19.5" customHeight="1">
      <c r="A18" s="142" t="s">
        <v>187</v>
      </c>
      <c r="B18" s="140">
        <v>11749</v>
      </c>
      <c r="C18" s="136">
        <v>11080</v>
      </c>
      <c r="D18" s="137">
        <v>0</v>
      </c>
      <c r="E18" s="136">
        <v>0</v>
      </c>
      <c r="F18" s="135">
        <f t="shared" si="8"/>
        <v>22829</v>
      </c>
      <c r="G18" s="139">
        <f t="shared" si="9"/>
        <v>0.027224700073938034</v>
      </c>
      <c r="H18" s="138">
        <v>9371</v>
      </c>
      <c r="I18" s="136">
        <v>7819</v>
      </c>
      <c r="J18" s="137"/>
      <c r="K18" s="136"/>
      <c r="L18" s="135">
        <f t="shared" si="10"/>
        <v>17190</v>
      </c>
      <c r="M18" s="141">
        <f t="shared" si="11"/>
        <v>0.32803955788248973</v>
      </c>
      <c r="N18" s="140">
        <v>102485</v>
      </c>
      <c r="O18" s="136">
        <v>96119</v>
      </c>
      <c r="P18" s="137">
        <v>210</v>
      </c>
      <c r="Q18" s="136">
        <v>209</v>
      </c>
      <c r="R18" s="135">
        <f t="shared" si="12"/>
        <v>199023</v>
      </c>
      <c r="S18" s="139">
        <f t="shared" si="13"/>
        <v>0.02734844836103475</v>
      </c>
      <c r="T18" s="138">
        <v>67539</v>
      </c>
      <c r="U18" s="136">
        <v>64048</v>
      </c>
      <c r="V18" s="137">
        <v>349</v>
      </c>
      <c r="W18" s="136">
        <v>229</v>
      </c>
      <c r="X18" s="135">
        <f t="shared" si="14"/>
        <v>132165</v>
      </c>
      <c r="Y18" s="134">
        <f aca="true" t="shared" si="15" ref="Y18:Y25">IF(ISERROR(R18/X18-1),"         /0",IF(R18/X18&gt;5,"  *  ",(R18/X18-1)))</f>
        <v>0.5058676654182273</v>
      </c>
    </row>
    <row r="19" spans="1:25" ht="19.5" customHeight="1">
      <c r="A19" s="142" t="s">
        <v>182</v>
      </c>
      <c r="B19" s="140">
        <v>11685</v>
      </c>
      <c r="C19" s="136">
        <v>10283</v>
      </c>
      <c r="D19" s="137">
        <v>0</v>
      </c>
      <c r="E19" s="136">
        <v>0</v>
      </c>
      <c r="F19" s="135">
        <f t="shared" si="8"/>
        <v>21968</v>
      </c>
      <c r="G19" s="139">
        <f t="shared" si="9"/>
        <v>0.026197915424428172</v>
      </c>
      <c r="H19" s="138">
        <v>10612</v>
      </c>
      <c r="I19" s="136">
        <v>9361</v>
      </c>
      <c r="J19" s="137"/>
      <c r="K19" s="136"/>
      <c r="L19" s="135">
        <f t="shared" si="10"/>
        <v>19973</v>
      </c>
      <c r="M19" s="141">
        <f t="shared" si="11"/>
        <v>0.09988484454012925</v>
      </c>
      <c r="N19" s="140">
        <v>103465</v>
      </c>
      <c r="O19" s="136">
        <v>99915</v>
      </c>
      <c r="P19" s="137">
        <v>0</v>
      </c>
      <c r="Q19" s="136"/>
      <c r="R19" s="135">
        <f t="shared" si="12"/>
        <v>203380</v>
      </c>
      <c r="S19" s="139">
        <f t="shared" si="13"/>
        <v>0.02794715901010058</v>
      </c>
      <c r="T19" s="138">
        <v>98132</v>
      </c>
      <c r="U19" s="136">
        <v>94800</v>
      </c>
      <c r="V19" s="137"/>
      <c r="W19" s="136"/>
      <c r="X19" s="135">
        <f t="shared" si="14"/>
        <v>192932</v>
      </c>
      <c r="Y19" s="134">
        <f t="shared" si="15"/>
        <v>0.054153795119523895</v>
      </c>
    </row>
    <row r="20" spans="1:25" ht="19.5" customHeight="1">
      <c r="A20" s="142" t="s">
        <v>193</v>
      </c>
      <c r="B20" s="140">
        <v>10614</v>
      </c>
      <c r="C20" s="136">
        <v>10862</v>
      </c>
      <c r="D20" s="137">
        <v>0</v>
      </c>
      <c r="E20" s="136">
        <v>0</v>
      </c>
      <c r="F20" s="135">
        <f t="shared" si="8"/>
        <v>21476</v>
      </c>
      <c r="G20" s="139">
        <f t="shared" si="9"/>
        <v>0.025611181338993965</v>
      </c>
      <c r="H20" s="138">
        <v>5149</v>
      </c>
      <c r="I20" s="136">
        <v>4978</v>
      </c>
      <c r="J20" s="137">
        <v>532</v>
      </c>
      <c r="K20" s="136">
        <v>505</v>
      </c>
      <c r="L20" s="135">
        <f t="shared" si="10"/>
        <v>11164</v>
      </c>
      <c r="M20" s="141">
        <f t="shared" si="11"/>
        <v>0.923683267646005</v>
      </c>
      <c r="N20" s="140">
        <v>69543</v>
      </c>
      <c r="O20" s="136">
        <v>67477</v>
      </c>
      <c r="P20" s="137">
        <v>1923</v>
      </c>
      <c r="Q20" s="136">
        <v>1828</v>
      </c>
      <c r="R20" s="135">
        <f t="shared" si="12"/>
        <v>140771</v>
      </c>
      <c r="S20" s="139">
        <f t="shared" si="13"/>
        <v>0.01934383676374702</v>
      </c>
      <c r="T20" s="138">
        <v>49638</v>
      </c>
      <c r="U20" s="136">
        <v>47049</v>
      </c>
      <c r="V20" s="137">
        <v>3824</v>
      </c>
      <c r="W20" s="136">
        <v>3965</v>
      </c>
      <c r="X20" s="135">
        <f t="shared" si="14"/>
        <v>104476</v>
      </c>
      <c r="Y20" s="134">
        <f t="shared" si="15"/>
        <v>0.34740035989126694</v>
      </c>
    </row>
    <row r="21" spans="1:25" ht="19.5" customHeight="1">
      <c r="A21" s="142" t="s">
        <v>184</v>
      </c>
      <c r="B21" s="140">
        <v>11043</v>
      </c>
      <c r="C21" s="136">
        <v>9703</v>
      </c>
      <c r="D21" s="137">
        <v>0</v>
      </c>
      <c r="E21" s="136">
        <v>0</v>
      </c>
      <c r="F21" s="135">
        <f t="shared" si="8"/>
        <v>20746</v>
      </c>
      <c r="G21" s="139">
        <f t="shared" si="9"/>
        <v>0.02474062060247573</v>
      </c>
      <c r="H21" s="138">
        <v>10000</v>
      </c>
      <c r="I21" s="136">
        <v>8286</v>
      </c>
      <c r="J21" s="137"/>
      <c r="K21" s="136"/>
      <c r="L21" s="135">
        <f t="shared" si="10"/>
        <v>18286</v>
      </c>
      <c r="M21" s="141">
        <f t="shared" si="11"/>
        <v>0.13452914798206272</v>
      </c>
      <c r="N21" s="140">
        <v>106622</v>
      </c>
      <c r="O21" s="136">
        <v>104175</v>
      </c>
      <c r="P21" s="137"/>
      <c r="Q21" s="136"/>
      <c r="R21" s="135">
        <f t="shared" si="12"/>
        <v>210797</v>
      </c>
      <c r="S21" s="139">
        <f t="shared" si="13"/>
        <v>0.028966354989931026</v>
      </c>
      <c r="T21" s="138">
        <v>98713</v>
      </c>
      <c r="U21" s="136">
        <v>93191</v>
      </c>
      <c r="V21" s="137"/>
      <c r="W21" s="136"/>
      <c r="X21" s="135">
        <f t="shared" si="14"/>
        <v>191904</v>
      </c>
      <c r="Y21" s="134">
        <f t="shared" si="15"/>
        <v>0.09845026680006663</v>
      </c>
    </row>
    <row r="22" spans="1:25" ht="19.5" customHeight="1">
      <c r="A22" s="142" t="s">
        <v>186</v>
      </c>
      <c r="B22" s="140">
        <v>10784</v>
      </c>
      <c r="C22" s="136">
        <v>8672</v>
      </c>
      <c r="D22" s="137">
        <v>0</v>
      </c>
      <c r="E22" s="136">
        <v>0</v>
      </c>
      <c r="F22" s="135">
        <f t="shared" si="8"/>
        <v>19456</v>
      </c>
      <c r="G22" s="139">
        <f t="shared" si="9"/>
        <v>0.02320223245164214</v>
      </c>
      <c r="H22" s="138">
        <v>9482</v>
      </c>
      <c r="I22" s="136">
        <v>7854</v>
      </c>
      <c r="J22" s="137"/>
      <c r="K22" s="136"/>
      <c r="L22" s="135">
        <f t="shared" si="10"/>
        <v>17336</v>
      </c>
      <c r="M22" s="141">
        <f t="shared" si="11"/>
        <v>0.12228887863405635</v>
      </c>
      <c r="N22" s="140">
        <v>85188</v>
      </c>
      <c r="O22" s="136">
        <v>78375</v>
      </c>
      <c r="P22" s="137"/>
      <c r="Q22" s="136"/>
      <c r="R22" s="135">
        <f t="shared" si="12"/>
        <v>163563</v>
      </c>
      <c r="S22" s="139">
        <f t="shared" si="13"/>
        <v>0.022475765410409486</v>
      </c>
      <c r="T22" s="138">
        <v>81746</v>
      </c>
      <c r="U22" s="136">
        <v>75802</v>
      </c>
      <c r="V22" s="137"/>
      <c r="W22" s="136"/>
      <c r="X22" s="135">
        <f t="shared" si="14"/>
        <v>157548</v>
      </c>
      <c r="Y22" s="134">
        <f t="shared" si="15"/>
        <v>0.038178840734252484</v>
      </c>
    </row>
    <row r="23" spans="1:25" ht="19.5" customHeight="1">
      <c r="A23" s="142" t="s">
        <v>191</v>
      </c>
      <c r="B23" s="140">
        <v>9871</v>
      </c>
      <c r="C23" s="136">
        <v>8741</v>
      </c>
      <c r="D23" s="137">
        <v>0</v>
      </c>
      <c r="E23" s="136">
        <v>0</v>
      </c>
      <c r="F23" s="135">
        <f t="shared" si="8"/>
        <v>18612</v>
      </c>
      <c r="G23" s="139">
        <f t="shared" si="1"/>
        <v>0.022195721134352565</v>
      </c>
      <c r="H23" s="138">
        <v>6354</v>
      </c>
      <c r="I23" s="136">
        <v>5924</v>
      </c>
      <c r="J23" s="137"/>
      <c r="K23" s="136"/>
      <c r="L23" s="135">
        <f t="shared" si="10"/>
        <v>12278</v>
      </c>
      <c r="M23" s="141">
        <f t="shared" si="11"/>
        <v>0.5158820654829777</v>
      </c>
      <c r="N23" s="140">
        <v>15038</v>
      </c>
      <c r="O23" s="136">
        <v>13490</v>
      </c>
      <c r="P23" s="137"/>
      <c r="Q23" s="136"/>
      <c r="R23" s="135">
        <f t="shared" si="12"/>
        <v>28528</v>
      </c>
      <c r="S23" s="139">
        <f t="shared" si="5"/>
        <v>0.003920132521585944</v>
      </c>
      <c r="T23" s="138">
        <v>59154</v>
      </c>
      <c r="U23" s="136">
        <v>54513</v>
      </c>
      <c r="V23" s="137"/>
      <c r="W23" s="136"/>
      <c r="X23" s="135">
        <f t="shared" si="14"/>
        <v>113667</v>
      </c>
      <c r="Y23" s="134">
        <f t="shared" si="15"/>
        <v>-0.7490212638672613</v>
      </c>
    </row>
    <row r="24" spans="1:25" ht="19.5" customHeight="1">
      <c r="A24" s="142" t="s">
        <v>188</v>
      </c>
      <c r="B24" s="140">
        <v>9567</v>
      </c>
      <c r="C24" s="136">
        <v>7850</v>
      </c>
      <c r="D24" s="137">
        <v>0</v>
      </c>
      <c r="E24" s="136">
        <v>0</v>
      </c>
      <c r="F24" s="135">
        <f t="shared" si="8"/>
        <v>17417</v>
      </c>
      <c r="G24" s="139">
        <f t="shared" si="1"/>
        <v>0.02077062513416176</v>
      </c>
      <c r="H24" s="138">
        <v>9497</v>
      </c>
      <c r="I24" s="136">
        <v>7089</v>
      </c>
      <c r="J24" s="137"/>
      <c r="K24" s="136"/>
      <c r="L24" s="135">
        <f t="shared" si="10"/>
        <v>16586</v>
      </c>
      <c r="M24" s="141">
        <f t="shared" si="11"/>
        <v>0.05010249608103212</v>
      </c>
      <c r="N24" s="140">
        <v>73847</v>
      </c>
      <c r="O24" s="136">
        <v>67988</v>
      </c>
      <c r="P24" s="137"/>
      <c r="Q24" s="136"/>
      <c r="R24" s="135">
        <f t="shared" si="12"/>
        <v>141835</v>
      </c>
      <c r="S24" s="139">
        <f t="shared" si="5"/>
        <v>0.019490044734967134</v>
      </c>
      <c r="T24" s="138">
        <v>71608</v>
      </c>
      <c r="U24" s="136">
        <v>62928</v>
      </c>
      <c r="V24" s="137"/>
      <c r="W24" s="136"/>
      <c r="X24" s="135">
        <f t="shared" si="14"/>
        <v>134536</v>
      </c>
      <c r="Y24" s="134">
        <f t="shared" si="15"/>
        <v>0.05425313670690368</v>
      </c>
    </row>
    <row r="25" spans="1:25" ht="19.5" customHeight="1">
      <c r="A25" s="142" t="s">
        <v>190</v>
      </c>
      <c r="B25" s="140">
        <v>6585</v>
      </c>
      <c r="C25" s="136">
        <v>5413</v>
      </c>
      <c r="D25" s="137">
        <v>0</v>
      </c>
      <c r="E25" s="136">
        <v>0</v>
      </c>
      <c r="F25" s="135">
        <f t="shared" si="8"/>
        <v>11998</v>
      </c>
      <c r="G25" s="139">
        <f t="shared" si="1"/>
        <v>0.014308202351706538</v>
      </c>
      <c r="H25" s="138">
        <v>7072</v>
      </c>
      <c r="I25" s="136">
        <v>6162</v>
      </c>
      <c r="J25" s="137"/>
      <c r="K25" s="136"/>
      <c r="L25" s="135">
        <f t="shared" si="10"/>
        <v>13234</v>
      </c>
      <c r="M25" s="141">
        <f t="shared" si="11"/>
        <v>-0.09339579870031733</v>
      </c>
      <c r="N25" s="140">
        <v>65698</v>
      </c>
      <c r="O25" s="136">
        <v>61957</v>
      </c>
      <c r="P25" s="137"/>
      <c r="Q25" s="136"/>
      <c r="R25" s="135">
        <f t="shared" si="12"/>
        <v>127655</v>
      </c>
      <c r="S25" s="139">
        <f t="shared" si="5"/>
        <v>0.017541521208744172</v>
      </c>
      <c r="T25" s="138">
        <v>67450</v>
      </c>
      <c r="U25" s="136">
        <v>62930</v>
      </c>
      <c r="V25" s="137"/>
      <c r="W25" s="136"/>
      <c r="X25" s="135">
        <f t="shared" si="14"/>
        <v>130380</v>
      </c>
      <c r="Y25" s="134">
        <f t="shared" si="15"/>
        <v>-0.020900444853505173</v>
      </c>
    </row>
    <row r="26" spans="1:25" ht="19.5" customHeight="1">
      <c r="A26" s="142" t="s">
        <v>192</v>
      </c>
      <c r="B26" s="140">
        <v>5947</v>
      </c>
      <c r="C26" s="136">
        <v>5943</v>
      </c>
      <c r="D26" s="137">
        <v>0</v>
      </c>
      <c r="E26" s="136">
        <v>0</v>
      </c>
      <c r="F26" s="135">
        <f t="shared" si="0"/>
        <v>11890</v>
      </c>
      <c r="G26" s="139">
        <f t="shared" si="1"/>
        <v>0.014179407064660005</v>
      </c>
      <c r="H26" s="138">
        <v>5621</v>
      </c>
      <c r="I26" s="136">
        <v>5730</v>
      </c>
      <c r="J26" s="137"/>
      <c r="K26" s="136"/>
      <c r="L26" s="135">
        <f t="shared" si="2"/>
        <v>11351</v>
      </c>
      <c r="M26" s="141">
        <f t="shared" si="3"/>
        <v>0.04748480310104841</v>
      </c>
      <c r="N26" s="140">
        <v>55673</v>
      </c>
      <c r="O26" s="136">
        <v>55857</v>
      </c>
      <c r="P26" s="137"/>
      <c r="Q26" s="136"/>
      <c r="R26" s="135">
        <f t="shared" si="4"/>
        <v>111530</v>
      </c>
      <c r="S26" s="139">
        <f t="shared" si="5"/>
        <v>0.015325728411822783</v>
      </c>
      <c r="T26" s="138">
        <v>37481</v>
      </c>
      <c r="U26" s="136">
        <v>37862</v>
      </c>
      <c r="V26" s="137">
        <v>138</v>
      </c>
      <c r="W26" s="136">
        <v>135</v>
      </c>
      <c r="X26" s="135">
        <f t="shared" si="6"/>
        <v>75616</v>
      </c>
      <c r="Y26" s="134">
        <f t="shared" si="7"/>
        <v>0.47495239102835374</v>
      </c>
    </row>
    <row r="27" spans="1:25" ht="19.5" customHeight="1">
      <c r="A27" s="142" t="s">
        <v>183</v>
      </c>
      <c r="B27" s="140">
        <v>5254</v>
      </c>
      <c r="C27" s="136">
        <v>5898</v>
      </c>
      <c r="D27" s="137">
        <v>0</v>
      </c>
      <c r="E27" s="136">
        <v>0</v>
      </c>
      <c r="F27" s="135">
        <f t="shared" si="0"/>
        <v>11152</v>
      </c>
      <c r="G27" s="139">
        <f t="shared" si="1"/>
        <v>0.013299305936508694</v>
      </c>
      <c r="H27" s="138">
        <v>8998</v>
      </c>
      <c r="I27" s="136">
        <v>9889</v>
      </c>
      <c r="J27" s="137"/>
      <c r="K27" s="136"/>
      <c r="L27" s="135">
        <f t="shared" si="2"/>
        <v>18887</v>
      </c>
      <c r="M27" s="141">
        <f t="shared" si="3"/>
        <v>-0.4095409540954096</v>
      </c>
      <c r="N27" s="140">
        <v>54170</v>
      </c>
      <c r="O27" s="136">
        <v>60899</v>
      </c>
      <c r="P27" s="137"/>
      <c r="Q27" s="136"/>
      <c r="R27" s="135">
        <f t="shared" si="4"/>
        <v>115069</v>
      </c>
      <c r="S27" s="139">
        <f t="shared" si="5"/>
        <v>0.01581203481233781</v>
      </c>
      <c r="T27" s="138">
        <v>70572</v>
      </c>
      <c r="U27" s="136">
        <v>74525</v>
      </c>
      <c r="V27" s="137"/>
      <c r="W27" s="136"/>
      <c r="X27" s="135">
        <f t="shared" si="6"/>
        <v>145097</v>
      </c>
      <c r="Y27" s="134">
        <f t="shared" si="7"/>
        <v>-0.20695121194786936</v>
      </c>
    </row>
    <row r="28" spans="1:25" ht="19.5" customHeight="1">
      <c r="A28" s="142" t="s">
        <v>160</v>
      </c>
      <c r="B28" s="140">
        <v>5281</v>
      </c>
      <c r="C28" s="136">
        <v>4731</v>
      </c>
      <c r="D28" s="137">
        <v>0</v>
      </c>
      <c r="E28" s="136">
        <v>0</v>
      </c>
      <c r="F28" s="135">
        <f t="shared" si="0"/>
        <v>10012</v>
      </c>
      <c r="G28" s="139">
        <f t="shared" si="1"/>
        <v>0.011939800128795287</v>
      </c>
      <c r="H28" s="138"/>
      <c r="I28" s="136"/>
      <c r="J28" s="137"/>
      <c r="K28" s="136"/>
      <c r="L28" s="135">
        <f t="shared" si="2"/>
        <v>0</v>
      </c>
      <c r="M28" s="141" t="str">
        <f t="shared" si="3"/>
        <v>         /0</v>
      </c>
      <c r="N28" s="140">
        <v>11051</v>
      </c>
      <c r="O28" s="136">
        <v>7627</v>
      </c>
      <c r="P28" s="137"/>
      <c r="Q28" s="136"/>
      <c r="R28" s="135">
        <f t="shared" si="4"/>
        <v>18678</v>
      </c>
      <c r="S28" s="139">
        <f t="shared" si="5"/>
        <v>0.0025666094797455927</v>
      </c>
      <c r="T28" s="138"/>
      <c r="U28" s="136"/>
      <c r="V28" s="137"/>
      <c r="W28" s="136"/>
      <c r="X28" s="135">
        <f t="shared" si="6"/>
        <v>0</v>
      </c>
      <c r="Y28" s="134" t="str">
        <f t="shared" si="7"/>
        <v>         /0</v>
      </c>
    </row>
    <row r="29" spans="1:25" ht="19.5" customHeight="1">
      <c r="A29" s="142" t="s">
        <v>189</v>
      </c>
      <c r="B29" s="140">
        <v>5021</v>
      </c>
      <c r="C29" s="136">
        <v>4324</v>
      </c>
      <c r="D29" s="137">
        <v>0</v>
      </c>
      <c r="E29" s="136">
        <v>0</v>
      </c>
      <c r="F29" s="135">
        <f t="shared" si="0"/>
        <v>9345</v>
      </c>
      <c r="G29" s="139">
        <f t="shared" si="1"/>
        <v>0.011144369976387531</v>
      </c>
      <c r="H29" s="138">
        <v>7640</v>
      </c>
      <c r="I29" s="136">
        <v>6170</v>
      </c>
      <c r="J29" s="137"/>
      <c r="K29" s="136"/>
      <c r="L29" s="135">
        <f t="shared" si="2"/>
        <v>13810</v>
      </c>
      <c r="M29" s="141">
        <f t="shared" si="3"/>
        <v>-0.32331643736422877</v>
      </c>
      <c r="N29" s="140">
        <v>62930</v>
      </c>
      <c r="O29" s="136">
        <v>60054</v>
      </c>
      <c r="P29" s="137"/>
      <c r="Q29" s="136"/>
      <c r="R29" s="135">
        <f t="shared" si="4"/>
        <v>122984</v>
      </c>
      <c r="S29" s="139">
        <f t="shared" si="5"/>
        <v>0.016899662718547596</v>
      </c>
      <c r="T29" s="138">
        <v>63917</v>
      </c>
      <c r="U29" s="136">
        <v>59354</v>
      </c>
      <c r="V29" s="137"/>
      <c r="W29" s="136"/>
      <c r="X29" s="135">
        <f t="shared" si="6"/>
        <v>123271</v>
      </c>
      <c r="Y29" s="134">
        <f t="shared" si="7"/>
        <v>-0.0023282037137688505</v>
      </c>
    </row>
    <row r="30" spans="1:25" ht="19.5" customHeight="1">
      <c r="A30" s="142" t="s">
        <v>197</v>
      </c>
      <c r="B30" s="140">
        <v>4306</v>
      </c>
      <c r="C30" s="136">
        <v>4653</v>
      </c>
      <c r="D30" s="137">
        <v>0</v>
      </c>
      <c r="E30" s="136">
        <v>83</v>
      </c>
      <c r="F30" s="135">
        <f t="shared" si="0"/>
        <v>9042</v>
      </c>
      <c r="G30" s="139">
        <f t="shared" si="1"/>
        <v>0.010783027643284758</v>
      </c>
      <c r="H30" s="138">
        <v>2362</v>
      </c>
      <c r="I30" s="136">
        <v>2209</v>
      </c>
      <c r="J30" s="137"/>
      <c r="K30" s="136"/>
      <c r="L30" s="135">
        <f t="shared" si="2"/>
        <v>4571</v>
      </c>
      <c r="M30" s="141" t="s">
        <v>50</v>
      </c>
      <c r="N30" s="140">
        <v>32647</v>
      </c>
      <c r="O30" s="136">
        <v>37284</v>
      </c>
      <c r="P30" s="137">
        <v>0</v>
      </c>
      <c r="Q30" s="136">
        <v>83</v>
      </c>
      <c r="R30" s="135">
        <f t="shared" si="4"/>
        <v>70014</v>
      </c>
      <c r="S30" s="139">
        <f t="shared" si="5"/>
        <v>0.009620869264102577</v>
      </c>
      <c r="T30" s="138">
        <v>15659</v>
      </c>
      <c r="U30" s="136">
        <v>16224</v>
      </c>
      <c r="V30" s="137">
        <v>137</v>
      </c>
      <c r="W30" s="136">
        <v>126</v>
      </c>
      <c r="X30" s="135">
        <f t="shared" si="6"/>
        <v>32146</v>
      </c>
      <c r="Y30" s="134">
        <f t="shared" si="7"/>
        <v>1.1780003732968334</v>
      </c>
    </row>
    <row r="31" spans="1:25" ht="19.5" customHeight="1">
      <c r="A31" s="142" t="s">
        <v>194</v>
      </c>
      <c r="B31" s="140">
        <v>3508</v>
      </c>
      <c r="C31" s="136">
        <v>3160</v>
      </c>
      <c r="D31" s="137">
        <v>0</v>
      </c>
      <c r="E31" s="136">
        <v>0</v>
      </c>
      <c r="F31" s="135">
        <f t="shared" si="0"/>
        <v>6668</v>
      </c>
      <c r="G31" s="139">
        <f t="shared" si="1"/>
        <v>0.007951916426169294</v>
      </c>
      <c r="H31" s="138">
        <v>4112</v>
      </c>
      <c r="I31" s="136">
        <v>3945</v>
      </c>
      <c r="J31" s="137"/>
      <c r="K31" s="136"/>
      <c r="L31" s="135">
        <f t="shared" si="2"/>
        <v>8057</v>
      </c>
      <c r="M31" s="141">
        <f t="shared" si="3"/>
        <v>-0.17239667369988831</v>
      </c>
      <c r="N31" s="140">
        <v>31188</v>
      </c>
      <c r="O31" s="136">
        <v>29928</v>
      </c>
      <c r="P31" s="137"/>
      <c r="Q31" s="136"/>
      <c r="R31" s="135">
        <f t="shared" si="4"/>
        <v>61116</v>
      </c>
      <c r="S31" s="139">
        <f t="shared" si="5"/>
        <v>0.008398163880722329</v>
      </c>
      <c r="T31" s="138">
        <v>35174</v>
      </c>
      <c r="U31" s="136">
        <v>33855</v>
      </c>
      <c r="V31" s="137"/>
      <c r="W31" s="136"/>
      <c r="X31" s="135">
        <f t="shared" si="6"/>
        <v>69029</v>
      </c>
      <c r="Y31" s="134">
        <f t="shared" si="7"/>
        <v>-0.11463298034159553</v>
      </c>
    </row>
    <row r="32" spans="1:25" ht="19.5" customHeight="1">
      <c r="A32" s="142" t="s">
        <v>196</v>
      </c>
      <c r="B32" s="140">
        <v>2803</v>
      </c>
      <c r="C32" s="136">
        <v>2714</v>
      </c>
      <c r="D32" s="137">
        <v>0</v>
      </c>
      <c r="E32" s="136">
        <v>0</v>
      </c>
      <c r="F32" s="135">
        <f t="shared" si="0"/>
        <v>5517</v>
      </c>
      <c r="G32" s="139">
        <f t="shared" si="1"/>
        <v>0.006579292579960407</v>
      </c>
      <c r="H32" s="138">
        <v>2331</v>
      </c>
      <c r="I32" s="136">
        <v>2361</v>
      </c>
      <c r="J32" s="137"/>
      <c r="K32" s="136"/>
      <c r="L32" s="135">
        <f t="shared" si="2"/>
        <v>4692</v>
      </c>
      <c r="M32" s="141">
        <f t="shared" si="3"/>
        <v>0.17583120204603575</v>
      </c>
      <c r="N32" s="140">
        <v>25397</v>
      </c>
      <c r="O32" s="136">
        <v>24872</v>
      </c>
      <c r="P32" s="137">
        <v>107</v>
      </c>
      <c r="Q32" s="136">
        <v>107</v>
      </c>
      <c r="R32" s="135">
        <f t="shared" si="4"/>
        <v>50483</v>
      </c>
      <c r="S32" s="139">
        <f t="shared" si="5"/>
        <v>0.0069370460630686775</v>
      </c>
      <c r="T32" s="138">
        <v>7435</v>
      </c>
      <c r="U32" s="136">
        <v>7601</v>
      </c>
      <c r="V32" s="137"/>
      <c r="W32" s="136"/>
      <c r="X32" s="135">
        <f t="shared" si="6"/>
        <v>15036</v>
      </c>
      <c r="Y32" s="134">
        <f t="shared" si="7"/>
        <v>2.3574753923915934</v>
      </c>
    </row>
    <row r="33" spans="1:25" ht="19.5" customHeight="1">
      <c r="A33" s="142" t="s">
        <v>195</v>
      </c>
      <c r="B33" s="140">
        <v>2829</v>
      </c>
      <c r="C33" s="136">
        <v>2450</v>
      </c>
      <c r="D33" s="137">
        <v>0</v>
      </c>
      <c r="E33" s="136">
        <v>0</v>
      </c>
      <c r="F33" s="135">
        <f t="shared" si="0"/>
        <v>5279</v>
      </c>
      <c r="G33" s="139">
        <f t="shared" si="1"/>
        <v>0.00629546592887638</v>
      </c>
      <c r="H33" s="138">
        <v>3245</v>
      </c>
      <c r="I33" s="136">
        <v>2366</v>
      </c>
      <c r="J33" s="137"/>
      <c r="K33" s="136"/>
      <c r="L33" s="135">
        <f t="shared" si="2"/>
        <v>5611</v>
      </c>
      <c r="M33" s="141">
        <f t="shared" si="3"/>
        <v>-0.05916948850472281</v>
      </c>
      <c r="N33" s="140">
        <v>30201</v>
      </c>
      <c r="O33" s="136">
        <v>27653</v>
      </c>
      <c r="P33" s="137"/>
      <c r="Q33" s="136"/>
      <c r="R33" s="135">
        <f t="shared" si="4"/>
        <v>57854</v>
      </c>
      <c r="S33" s="139">
        <f t="shared" si="5"/>
        <v>0.007949921021586976</v>
      </c>
      <c r="T33" s="138">
        <v>29340</v>
      </c>
      <c r="U33" s="136">
        <v>24886</v>
      </c>
      <c r="V33" s="137"/>
      <c r="W33" s="136"/>
      <c r="X33" s="135">
        <f t="shared" si="6"/>
        <v>54226</v>
      </c>
      <c r="Y33" s="134">
        <f t="shared" si="7"/>
        <v>0.06690517463947177</v>
      </c>
    </row>
    <row r="34" spans="1:25" ht="19.5" customHeight="1">
      <c r="A34" s="142" t="s">
        <v>349</v>
      </c>
      <c r="B34" s="140">
        <v>2781</v>
      </c>
      <c r="C34" s="136">
        <v>1995</v>
      </c>
      <c r="D34" s="137">
        <v>0</v>
      </c>
      <c r="E34" s="136">
        <v>0</v>
      </c>
      <c r="F34" s="135">
        <f t="shared" si="0"/>
        <v>4776</v>
      </c>
      <c r="G34" s="139">
        <f t="shared" si="1"/>
        <v>0.005695613804946693</v>
      </c>
      <c r="H34" s="138"/>
      <c r="I34" s="136"/>
      <c r="J34" s="137"/>
      <c r="K34" s="136"/>
      <c r="L34" s="135">
        <f t="shared" si="2"/>
        <v>0</v>
      </c>
      <c r="M34" s="141" t="str">
        <f t="shared" si="3"/>
        <v>         /0</v>
      </c>
      <c r="N34" s="140">
        <v>7578</v>
      </c>
      <c r="O34" s="136">
        <v>8531</v>
      </c>
      <c r="P34" s="137"/>
      <c r="Q34" s="136"/>
      <c r="R34" s="135">
        <f t="shared" si="4"/>
        <v>16109</v>
      </c>
      <c r="S34" s="139">
        <f t="shared" si="5"/>
        <v>0.0022135941808128145</v>
      </c>
      <c r="T34" s="138"/>
      <c r="U34" s="136"/>
      <c r="V34" s="137"/>
      <c r="W34" s="136"/>
      <c r="X34" s="135">
        <f t="shared" si="6"/>
        <v>0</v>
      </c>
      <c r="Y34" s="134" t="str">
        <f t="shared" si="7"/>
        <v>         /0</v>
      </c>
    </row>
    <row r="35" spans="1:25" ht="19.5" customHeight="1">
      <c r="A35" s="142" t="s">
        <v>185</v>
      </c>
      <c r="B35" s="140">
        <v>2230</v>
      </c>
      <c r="C35" s="136">
        <v>1844</v>
      </c>
      <c r="D35" s="137">
        <v>0</v>
      </c>
      <c r="E35" s="136">
        <v>0</v>
      </c>
      <c r="F35" s="135">
        <f t="shared" si="0"/>
        <v>4074</v>
      </c>
      <c r="G35" s="139">
        <f t="shared" si="1"/>
        <v>0.004858444439144227</v>
      </c>
      <c r="H35" s="138">
        <v>2805</v>
      </c>
      <c r="I35" s="136">
        <v>2259</v>
      </c>
      <c r="J35" s="137"/>
      <c r="K35" s="136"/>
      <c r="L35" s="135">
        <f t="shared" si="2"/>
        <v>5064</v>
      </c>
      <c r="M35" s="141">
        <f t="shared" si="3"/>
        <v>-0.1954976303317536</v>
      </c>
      <c r="N35" s="140">
        <v>24080</v>
      </c>
      <c r="O35" s="136">
        <v>23308</v>
      </c>
      <c r="P35" s="137"/>
      <c r="Q35" s="136"/>
      <c r="R35" s="135">
        <f t="shared" si="4"/>
        <v>47388</v>
      </c>
      <c r="S35" s="139">
        <f t="shared" si="5"/>
        <v>0.006511751259566556</v>
      </c>
      <c r="T35" s="138">
        <v>25965</v>
      </c>
      <c r="U35" s="136">
        <v>24235</v>
      </c>
      <c r="V35" s="137"/>
      <c r="W35" s="136"/>
      <c r="X35" s="135">
        <f t="shared" si="6"/>
        <v>50200</v>
      </c>
      <c r="Y35" s="134">
        <f t="shared" si="7"/>
        <v>-0.056015936254980025</v>
      </c>
    </row>
    <row r="36" spans="1:25" ht="19.5" customHeight="1">
      <c r="A36" s="142" t="s">
        <v>198</v>
      </c>
      <c r="B36" s="140">
        <v>864</v>
      </c>
      <c r="C36" s="136">
        <v>900</v>
      </c>
      <c r="D36" s="137">
        <v>0</v>
      </c>
      <c r="E36" s="136">
        <v>0</v>
      </c>
      <c r="F36" s="135">
        <f t="shared" si="0"/>
        <v>1764</v>
      </c>
      <c r="G36" s="139">
        <f t="shared" si="1"/>
        <v>0.0021036563550933768</v>
      </c>
      <c r="H36" s="138">
        <v>725</v>
      </c>
      <c r="I36" s="136">
        <v>704</v>
      </c>
      <c r="J36" s="137"/>
      <c r="K36" s="136"/>
      <c r="L36" s="135">
        <f t="shared" si="2"/>
        <v>1429</v>
      </c>
      <c r="M36" s="141">
        <f t="shared" si="3"/>
        <v>0.2344296710986704</v>
      </c>
      <c r="N36" s="140">
        <v>7067</v>
      </c>
      <c r="O36" s="136">
        <v>7128</v>
      </c>
      <c r="P36" s="137"/>
      <c r="Q36" s="136"/>
      <c r="R36" s="135">
        <f t="shared" si="4"/>
        <v>14195</v>
      </c>
      <c r="S36" s="139">
        <f t="shared" si="5"/>
        <v>0.0019505847288247503</v>
      </c>
      <c r="T36" s="138">
        <v>6799</v>
      </c>
      <c r="U36" s="136">
        <v>6789</v>
      </c>
      <c r="V36" s="137"/>
      <c r="W36" s="136"/>
      <c r="X36" s="135">
        <f t="shared" si="6"/>
        <v>13588</v>
      </c>
      <c r="Y36" s="134">
        <f t="shared" si="7"/>
        <v>0.04467176920812488</v>
      </c>
    </row>
    <row r="37" spans="1:25" ht="19.5" customHeight="1">
      <c r="A37" s="142" t="s">
        <v>475</v>
      </c>
      <c r="B37" s="140">
        <v>812</v>
      </c>
      <c r="C37" s="136">
        <v>872</v>
      </c>
      <c r="D37" s="137">
        <v>0</v>
      </c>
      <c r="E37" s="136">
        <v>0</v>
      </c>
      <c r="F37" s="135">
        <f t="shared" si="0"/>
        <v>1684</v>
      </c>
      <c r="G37" s="139">
        <f t="shared" si="1"/>
        <v>0.002008252438762611</v>
      </c>
      <c r="H37" s="138"/>
      <c r="I37" s="136"/>
      <c r="J37" s="137"/>
      <c r="K37" s="136"/>
      <c r="L37" s="135">
        <f t="shared" si="2"/>
        <v>0</v>
      </c>
      <c r="M37" s="141" t="str">
        <f t="shared" si="3"/>
        <v>         /0</v>
      </c>
      <c r="N37" s="140">
        <v>2109</v>
      </c>
      <c r="O37" s="136">
        <v>2345</v>
      </c>
      <c r="P37" s="137"/>
      <c r="Q37" s="136"/>
      <c r="R37" s="135">
        <f t="shared" si="4"/>
        <v>4454</v>
      </c>
      <c r="S37" s="139">
        <f t="shared" si="5"/>
        <v>0.0006120397592240534</v>
      </c>
      <c r="T37" s="138"/>
      <c r="U37" s="136"/>
      <c r="V37" s="137"/>
      <c r="W37" s="136"/>
      <c r="X37" s="135">
        <f t="shared" si="6"/>
        <v>0</v>
      </c>
      <c r="Y37" s="134" t="str">
        <f t="shared" si="7"/>
        <v>         /0</v>
      </c>
    </row>
    <row r="38" spans="1:25" ht="19.5" customHeight="1">
      <c r="A38" s="142" t="s">
        <v>199</v>
      </c>
      <c r="B38" s="140">
        <v>248</v>
      </c>
      <c r="C38" s="136">
        <v>198</v>
      </c>
      <c r="D38" s="137">
        <v>0</v>
      </c>
      <c r="E38" s="136">
        <v>0</v>
      </c>
      <c r="F38" s="135">
        <f t="shared" si="0"/>
        <v>446</v>
      </c>
      <c r="G38" s="139">
        <f t="shared" si="1"/>
        <v>0.0005318768335440169</v>
      </c>
      <c r="H38" s="138">
        <v>496</v>
      </c>
      <c r="I38" s="136">
        <v>390</v>
      </c>
      <c r="J38" s="137"/>
      <c r="K38" s="136"/>
      <c r="L38" s="135">
        <f t="shared" si="2"/>
        <v>886</v>
      </c>
      <c r="M38" s="141">
        <f t="shared" si="3"/>
        <v>-0.49661399548532736</v>
      </c>
      <c r="N38" s="140">
        <v>2123</v>
      </c>
      <c r="O38" s="136">
        <v>2331</v>
      </c>
      <c r="P38" s="137">
        <v>309</v>
      </c>
      <c r="Q38" s="136">
        <v>218</v>
      </c>
      <c r="R38" s="135">
        <f t="shared" si="4"/>
        <v>4981</v>
      </c>
      <c r="S38" s="139">
        <f t="shared" si="5"/>
        <v>0.0006844566773001818</v>
      </c>
      <c r="T38" s="138">
        <v>3138</v>
      </c>
      <c r="U38" s="136">
        <v>3748</v>
      </c>
      <c r="V38" s="137">
        <v>148</v>
      </c>
      <c r="W38" s="136">
        <v>259</v>
      </c>
      <c r="X38" s="135">
        <f t="shared" si="6"/>
        <v>7293</v>
      </c>
      <c r="Y38" s="134">
        <f t="shared" si="7"/>
        <v>-0.31701631701631705</v>
      </c>
    </row>
    <row r="39" spans="1:25" ht="19.5" customHeight="1" thickBot="1">
      <c r="A39" s="133" t="s">
        <v>168</v>
      </c>
      <c r="B39" s="131">
        <v>9</v>
      </c>
      <c r="C39" s="127">
        <v>19</v>
      </c>
      <c r="D39" s="128">
        <v>57</v>
      </c>
      <c r="E39" s="127">
        <v>53</v>
      </c>
      <c r="F39" s="126">
        <f t="shared" si="0"/>
        <v>138</v>
      </c>
      <c r="G39" s="130">
        <f t="shared" si="1"/>
        <v>0.00016457175567057027</v>
      </c>
      <c r="H39" s="129">
        <v>133</v>
      </c>
      <c r="I39" s="127">
        <v>123</v>
      </c>
      <c r="J39" s="128">
        <v>95</v>
      </c>
      <c r="K39" s="127">
        <v>110</v>
      </c>
      <c r="L39" s="126">
        <f t="shared" si="2"/>
        <v>461</v>
      </c>
      <c r="M39" s="132">
        <f t="shared" si="3"/>
        <v>-0.7006507592190889</v>
      </c>
      <c r="N39" s="131">
        <v>356</v>
      </c>
      <c r="O39" s="127">
        <v>315</v>
      </c>
      <c r="P39" s="128">
        <v>723</v>
      </c>
      <c r="Q39" s="127">
        <v>798</v>
      </c>
      <c r="R39" s="126">
        <f t="shared" si="4"/>
        <v>2192</v>
      </c>
      <c r="S39" s="130">
        <f t="shared" si="5"/>
        <v>0.0003012104068745229</v>
      </c>
      <c r="T39" s="129">
        <v>3882</v>
      </c>
      <c r="U39" s="127">
        <v>3305</v>
      </c>
      <c r="V39" s="128">
        <v>610</v>
      </c>
      <c r="W39" s="127">
        <v>622</v>
      </c>
      <c r="X39" s="126">
        <f t="shared" si="6"/>
        <v>8419</v>
      </c>
      <c r="Y39" s="125">
        <f t="shared" si="7"/>
        <v>-0.7396365364057489</v>
      </c>
    </row>
    <row r="40" ht="15" thickTop="1">
      <c r="A40" s="124" t="s">
        <v>146</v>
      </c>
    </row>
    <row r="41" ht="15">
      <c r="A41" s="124" t="s">
        <v>42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40:Y65536 M40:M65536 Y3 M3 M5:M8 Y5:Y8">
    <cfRule type="cellIs" priority="3" dxfId="93" operator="lessThan" stopIfTrue="1">
      <formula>0</formula>
    </cfRule>
  </conditionalFormatting>
  <conditionalFormatting sqref="M9:M39 Y9:Y39">
    <cfRule type="cellIs" priority="4" dxfId="93" operator="lessThan" stopIfTrue="1">
      <formula>0</formula>
    </cfRule>
    <cfRule type="cellIs" priority="5" dxfId="95" operator="greaterThanOrEqual" stopIfTrue="1">
      <formula>0</formula>
    </cfRule>
  </conditionalFormatting>
  <conditionalFormatting sqref="G6:G8">
    <cfRule type="cellIs" priority="2" dxfId="93" operator="lessThan" stopIfTrue="1">
      <formula>0</formula>
    </cfRule>
  </conditionalFormatting>
  <conditionalFormatting sqref="S6:S8">
    <cfRule type="cellIs" priority="1" dxfId="93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0"/>
  </sheetPr>
  <dimension ref="A1:Y45"/>
  <sheetViews>
    <sheetView showGridLines="0" zoomScale="80" zoomScaleNormal="80" zoomScalePageLayoutView="0" workbookViewId="0" topLeftCell="A1">
      <selection activeCell="A39" sqref="A39:Y42"/>
    </sheetView>
  </sheetViews>
  <sheetFormatPr defaultColWidth="8.00390625" defaultRowHeight="15"/>
  <cols>
    <col min="1" max="1" width="27.28125" style="123" customWidth="1"/>
    <col min="2" max="2" width="9.140625" style="123" customWidth="1"/>
    <col min="3" max="3" width="10.7109375" style="123" customWidth="1"/>
    <col min="4" max="4" width="8.7109375" style="123" bestFit="1" customWidth="1"/>
    <col min="5" max="5" width="10.7109375" style="123" bestFit="1" customWidth="1"/>
    <col min="6" max="6" width="10.140625" style="123" customWidth="1"/>
    <col min="7" max="7" width="11.28125" style="123" bestFit="1" customWidth="1"/>
    <col min="8" max="8" width="10.00390625" style="123" customWidth="1"/>
    <col min="9" max="9" width="10.8515625" style="123" bestFit="1" customWidth="1"/>
    <col min="10" max="10" width="9.00390625" style="123" bestFit="1" customWidth="1"/>
    <col min="11" max="11" width="10.7109375" style="123" bestFit="1" customWidth="1"/>
    <col min="12" max="12" width="9.28125" style="123" customWidth="1"/>
    <col min="13" max="13" width="9.7109375" style="123" customWidth="1"/>
    <col min="14" max="14" width="10.7109375" style="123" customWidth="1"/>
    <col min="15" max="15" width="12.28125" style="123" bestFit="1" customWidth="1"/>
    <col min="16" max="16" width="9.28125" style="123" customWidth="1"/>
    <col min="17" max="17" width="10.7109375" style="123" bestFit="1" customWidth="1"/>
    <col min="18" max="18" width="10.28125" style="123" bestFit="1" customWidth="1"/>
    <col min="19" max="19" width="11.28125" style="123" bestFit="1" customWidth="1"/>
    <col min="20" max="20" width="10.28125" style="123" bestFit="1" customWidth="1"/>
    <col min="21" max="21" width="10.28125" style="123" customWidth="1"/>
    <col min="22" max="22" width="9.28125" style="123" customWidth="1"/>
    <col min="23" max="23" width="10.28125" style="123" customWidth="1"/>
    <col min="24" max="24" width="10.7109375" style="123" customWidth="1"/>
    <col min="25" max="25" width="9.8515625" style="123" bestFit="1" customWidth="1"/>
    <col min="26" max="16384" width="8.00390625" style="123" customWidth="1"/>
  </cols>
  <sheetData>
    <row r="1" spans="24:25" ht="18.75" thickBot="1">
      <c r="X1" s="581" t="s">
        <v>28</v>
      </c>
      <c r="Y1" s="582"/>
    </row>
    <row r="2" ht="5.25" customHeight="1" thickBot="1"/>
    <row r="3" spans="1:25" ht="24" customHeight="1" thickTop="1">
      <c r="A3" s="583" t="s">
        <v>47</v>
      </c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4"/>
      <c r="N3" s="584"/>
      <c r="O3" s="584"/>
      <c r="P3" s="584"/>
      <c r="Q3" s="584"/>
      <c r="R3" s="584"/>
      <c r="S3" s="584"/>
      <c r="T3" s="584"/>
      <c r="U3" s="584"/>
      <c r="V3" s="584"/>
      <c r="W3" s="584"/>
      <c r="X3" s="584"/>
      <c r="Y3" s="585"/>
    </row>
    <row r="4" spans="1:25" ht="21" customHeight="1" thickBot="1">
      <c r="A4" s="606" t="s">
        <v>45</v>
      </c>
      <c r="B4" s="607"/>
      <c r="C4" s="607"/>
      <c r="D4" s="607"/>
      <c r="E4" s="607"/>
      <c r="F4" s="607"/>
      <c r="G4" s="607"/>
      <c r="H4" s="607"/>
      <c r="I4" s="607"/>
      <c r="J4" s="607"/>
      <c r="K4" s="607"/>
      <c r="L4" s="607"/>
      <c r="M4" s="607"/>
      <c r="N4" s="607"/>
      <c r="O4" s="607"/>
      <c r="P4" s="607"/>
      <c r="Q4" s="607"/>
      <c r="R4" s="607"/>
      <c r="S4" s="607"/>
      <c r="T4" s="607"/>
      <c r="U4" s="607"/>
      <c r="V4" s="607"/>
      <c r="W4" s="607"/>
      <c r="X4" s="607"/>
      <c r="Y4" s="608"/>
    </row>
    <row r="5" spans="1:25" s="169" customFormat="1" ht="19.5" customHeight="1" thickBot="1" thickTop="1">
      <c r="A5" s="586" t="s">
        <v>44</v>
      </c>
      <c r="B5" s="601" t="s">
        <v>36</v>
      </c>
      <c r="C5" s="602"/>
      <c r="D5" s="602"/>
      <c r="E5" s="602"/>
      <c r="F5" s="602"/>
      <c r="G5" s="602"/>
      <c r="H5" s="602"/>
      <c r="I5" s="602"/>
      <c r="J5" s="603"/>
      <c r="K5" s="603"/>
      <c r="L5" s="603"/>
      <c r="M5" s="604"/>
      <c r="N5" s="605" t="s">
        <v>35</v>
      </c>
      <c r="O5" s="602"/>
      <c r="P5" s="602"/>
      <c r="Q5" s="602"/>
      <c r="R5" s="602"/>
      <c r="S5" s="602"/>
      <c r="T5" s="602"/>
      <c r="U5" s="602"/>
      <c r="V5" s="602"/>
      <c r="W5" s="602"/>
      <c r="X5" s="602"/>
      <c r="Y5" s="604"/>
    </row>
    <row r="6" spans="1:25" s="168" customFormat="1" ht="26.25" customHeight="1" thickBot="1">
      <c r="A6" s="587"/>
      <c r="B6" s="593" t="s">
        <v>154</v>
      </c>
      <c r="C6" s="594"/>
      <c r="D6" s="594"/>
      <c r="E6" s="594"/>
      <c r="F6" s="595"/>
      <c r="G6" s="590" t="s">
        <v>34</v>
      </c>
      <c r="H6" s="593" t="s">
        <v>155</v>
      </c>
      <c r="I6" s="594"/>
      <c r="J6" s="594"/>
      <c r="K6" s="594"/>
      <c r="L6" s="595"/>
      <c r="M6" s="590" t="s">
        <v>33</v>
      </c>
      <c r="N6" s="600" t="s">
        <v>156</v>
      </c>
      <c r="O6" s="594"/>
      <c r="P6" s="594"/>
      <c r="Q6" s="594"/>
      <c r="R6" s="594"/>
      <c r="S6" s="590" t="s">
        <v>34</v>
      </c>
      <c r="T6" s="600" t="s">
        <v>157</v>
      </c>
      <c r="U6" s="594"/>
      <c r="V6" s="594"/>
      <c r="W6" s="594"/>
      <c r="X6" s="594"/>
      <c r="Y6" s="590" t="s">
        <v>33</v>
      </c>
    </row>
    <row r="7" spans="1:25" s="163" customFormat="1" ht="26.25" customHeight="1">
      <c r="A7" s="588"/>
      <c r="B7" s="573" t="s">
        <v>22</v>
      </c>
      <c r="C7" s="574"/>
      <c r="D7" s="575" t="s">
        <v>21</v>
      </c>
      <c r="E7" s="576"/>
      <c r="F7" s="577" t="s">
        <v>17</v>
      </c>
      <c r="G7" s="591"/>
      <c r="H7" s="573" t="s">
        <v>22</v>
      </c>
      <c r="I7" s="574"/>
      <c r="J7" s="575" t="s">
        <v>21</v>
      </c>
      <c r="K7" s="576"/>
      <c r="L7" s="577" t="s">
        <v>17</v>
      </c>
      <c r="M7" s="591"/>
      <c r="N7" s="574" t="s">
        <v>22</v>
      </c>
      <c r="O7" s="574"/>
      <c r="P7" s="579" t="s">
        <v>21</v>
      </c>
      <c r="Q7" s="574"/>
      <c r="R7" s="577" t="s">
        <v>17</v>
      </c>
      <c r="S7" s="591"/>
      <c r="T7" s="580" t="s">
        <v>22</v>
      </c>
      <c r="U7" s="576"/>
      <c r="V7" s="575" t="s">
        <v>21</v>
      </c>
      <c r="W7" s="596"/>
      <c r="X7" s="577" t="s">
        <v>17</v>
      </c>
      <c r="Y7" s="591"/>
    </row>
    <row r="8" spans="1:25" s="163" customFormat="1" ht="16.5" customHeight="1" thickBot="1">
      <c r="A8" s="589"/>
      <c r="B8" s="166" t="s">
        <v>31</v>
      </c>
      <c r="C8" s="164" t="s">
        <v>30</v>
      </c>
      <c r="D8" s="165" t="s">
        <v>31</v>
      </c>
      <c r="E8" s="164" t="s">
        <v>30</v>
      </c>
      <c r="F8" s="578"/>
      <c r="G8" s="592"/>
      <c r="H8" s="166" t="s">
        <v>31</v>
      </c>
      <c r="I8" s="164" t="s">
        <v>30</v>
      </c>
      <c r="J8" s="165" t="s">
        <v>31</v>
      </c>
      <c r="K8" s="164" t="s">
        <v>30</v>
      </c>
      <c r="L8" s="578"/>
      <c r="M8" s="592"/>
      <c r="N8" s="166" t="s">
        <v>31</v>
      </c>
      <c r="O8" s="164" t="s">
        <v>30</v>
      </c>
      <c r="P8" s="165" t="s">
        <v>31</v>
      </c>
      <c r="Q8" s="164" t="s">
        <v>30</v>
      </c>
      <c r="R8" s="578"/>
      <c r="S8" s="592"/>
      <c r="T8" s="166" t="s">
        <v>31</v>
      </c>
      <c r="U8" s="164" t="s">
        <v>30</v>
      </c>
      <c r="V8" s="165" t="s">
        <v>31</v>
      </c>
      <c r="W8" s="164" t="s">
        <v>30</v>
      </c>
      <c r="X8" s="578"/>
      <c r="Y8" s="592"/>
    </row>
    <row r="9" spans="1:25" s="170" customFormat="1" ht="18" customHeight="1" thickBot="1" thickTop="1">
      <c r="A9" s="180" t="s">
        <v>24</v>
      </c>
      <c r="B9" s="179">
        <f>SUM(B10:B42)</f>
        <v>26812.660000000007</v>
      </c>
      <c r="C9" s="173">
        <f>SUM(C10:C42)</f>
        <v>17190.136000000002</v>
      </c>
      <c r="D9" s="174">
        <f>SUM(D10:D42)</f>
        <v>3099.704</v>
      </c>
      <c r="E9" s="173">
        <f>SUM(E10:E42)</f>
        <v>854.8979999999999</v>
      </c>
      <c r="F9" s="172">
        <f>SUM(B9:E9)</f>
        <v>47957.39800000001</v>
      </c>
      <c r="G9" s="176">
        <f>F9/$F$9</f>
        <v>1</v>
      </c>
      <c r="H9" s="175">
        <f>SUM(H10:H42)</f>
        <v>24812.350000000002</v>
      </c>
      <c r="I9" s="173">
        <f>SUM(I10:I42)</f>
        <v>15647.332000000002</v>
      </c>
      <c r="J9" s="174">
        <f>SUM(J10:J42)</f>
        <v>2924.315</v>
      </c>
      <c r="K9" s="173">
        <f>SUM(K10:K42)</f>
        <v>2255.8309999999997</v>
      </c>
      <c r="L9" s="172">
        <f>SUM(H9:K9)</f>
        <v>45639.828</v>
      </c>
      <c r="M9" s="178">
        <f>IF(ISERROR(F9/L9-1),"         /0",(F9/L9-1))</f>
        <v>0.05077955157937941</v>
      </c>
      <c r="N9" s="177">
        <f>SUM(N10:N42)</f>
        <v>244576.64499999993</v>
      </c>
      <c r="O9" s="173">
        <f>SUM(O10:O42)</f>
        <v>138658.05500000005</v>
      </c>
      <c r="P9" s="174">
        <f>SUM(P10:P42)</f>
        <v>31063.835000000003</v>
      </c>
      <c r="Q9" s="173">
        <f>SUM(Q10:Q42)</f>
        <v>14204.843999999996</v>
      </c>
      <c r="R9" s="172">
        <f>SUM(N9:Q9)</f>
        <v>428503.37899999996</v>
      </c>
      <c r="S9" s="176">
        <f>R9/$R$9</f>
        <v>1</v>
      </c>
      <c r="T9" s="175">
        <f>SUM(T10:T42)</f>
        <v>232868.165</v>
      </c>
      <c r="U9" s="173">
        <f>SUM(U10:U42)</f>
        <v>137599.93500000003</v>
      </c>
      <c r="V9" s="174">
        <f>SUM(V10:V42)</f>
        <v>26851.274000000005</v>
      </c>
      <c r="W9" s="173">
        <f>SUM(W10:W42)</f>
        <v>17852.281</v>
      </c>
      <c r="X9" s="172">
        <f>SUM(T9:W9)</f>
        <v>415171.6550000001</v>
      </c>
      <c r="Y9" s="171">
        <f>IF(ISERROR(R9/X9-1),"         /0",(R9/X9-1))</f>
        <v>0.03211135403740384</v>
      </c>
    </row>
    <row r="10" spans="1:25" ht="19.5" customHeight="1" thickTop="1">
      <c r="A10" s="151" t="s">
        <v>174</v>
      </c>
      <c r="B10" s="149">
        <v>8869.403</v>
      </c>
      <c r="C10" s="145">
        <v>5594.828000000001</v>
      </c>
      <c r="D10" s="146">
        <v>0</v>
      </c>
      <c r="E10" s="145">
        <v>0</v>
      </c>
      <c r="F10" s="144">
        <f>SUM(B10:E10)</f>
        <v>14464.231000000002</v>
      </c>
      <c r="G10" s="148">
        <f>F10/$F$9</f>
        <v>0.3016058335775431</v>
      </c>
      <c r="H10" s="147">
        <v>5686.338000000001</v>
      </c>
      <c r="I10" s="145">
        <v>4503.905000000001</v>
      </c>
      <c r="J10" s="146"/>
      <c r="K10" s="145"/>
      <c r="L10" s="144">
        <f>SUM(H10:K10)</f>
        <v>10190.243000000002</v>
      </c>
      <c r="M10" s="150">
        <f>IF(ISERROR(F10/L10-1),"         /0",(F10/L10-1))</f>
        <v>0.4194196350371624</v>
      </c>
      <c r="N10" s="149">
        <v>72879.90599999999</v>
      </c>
      <c r="O10" s="145">
        <v>47648.92300000001</v>
      </c>
      <c r="P10" s="146">
        <v>43.935</v>
      </c>
      <c r="Q10" s="145"/>
      <c r="R10" s="144">
        <f>SUM(N10:Q10)</f>
        <v>120572.764</v>
      </c>
      <c r="S10" s="148">
        <f>R10/$R$9</f>
        <v>0.2813811276853432</v>
      </c>
      <c r="T10" s="147">
        <v>52891.82299999999</v>
      </c>
      <c r="U10" s="145">
        <v>39951.70100000001</v>
      </c>
      <c r="V10" s="146"/>
      <c r="W10" s="145"/>
      <c r="X10" s="144">
        <f>SUM(T10:W10)</f>
        <v>92843.524</v>
      </c>
      <c r="Y10" s="143">
        <f>IF(ISERROR(R10/X10-1),"         /0",IF(R10/X10&gt;5,"  *  ",(R10/X10-1)))</f>
        <v>0.2986663884063685</v>
      </c>
    </row>
    <row r="11" spans="1:25" ht="19.5" customHeight="1">
      <c r="A11" s="142" t="s">
        <v>176</v>
      </c>
      <c r="B11" s="140">
        <v>2925.834</v>
      </c>
      <c r="C11" s="136">
        <v>1824.8739999999998</v>
      </c>
      <c r="D11" s="137">
        <v>0</v>
      </c>
      <c r="E11" s="136">
        <v>0</v>
      </c>
      <c r="F11" s="135">
        <f>SUM(B11:E11)</f>
        <v>4750.708</v>
      </c>
      <c r="G11" s="139">
        <f>F11/$F$9</f>
        <v>0.09906100410201568</v>
      </c>
      <c r="H11" s="138">
        <v>3345.222</v>
      </c>
      <c r="I11" s="136">
        <v>1808.6060000000002</v>
      </c>
      <c r="J11" s="137"/>
      <c r="K11" s="136"/>
      <c r="L11" s="135">
        <f>SUM(H11:K11)</f>
        <v>5153.828</v>
      </c>
      <c r="M11" s="141">
        <f>IF(ISERROR(F11/L11-1),"         /0",(F11/L11-1))</f>
        <v>-0.07821758894553732</v>
      </c>
      <c r="N11" s="140">
        <v>30415.619</v>
      </c>
      <c r="O11" s="136">
        <v>11100.838000000003</v>
      </c>
      <c r="P11" s="137"/>
      <c r="Q11" s="136"/>
      <c r="R11" s="135">
        <f>SUM(N11:Q11)</f>
        <v>41516.457</v>
      </c>
      <c r="S11" s="139">
        <f>R11/$R$9</f>
        <v>0.09688711696250125</v>
      </c>
      <c r="T11" s="138">
        <v>35414.72299999999</v>
      </c>
      <c r="U11" s="136">
        <v>14649.879</v>
      </c>
      <c r="V11" s="137"/>
      <c r="W11" s="136"/>
      <c r="X11" s="135">
        <f>SUM(T11:W11)</f>
        <v>50064.60199999999</v>
      </c>
      <c r="Y11" s="134">
        <f>IF(ISERROR(R11/X11-1),"         /0",IF(R11/X11&gt;5,"  *  ",(R11/X11-1)))</f>
        <v>-0.17074229412629682</v>
      </c>
    </row>
    <row r="12" spans="1:25" ht="19.5" customHeight="1">
      <c r="A12" s="142" t="s">
        <v>200</v>
      </c>
      <c r="B12" s="140">
        <v>2302.8179999999998</v>
      </c>
      <c r="C12" s="136">
        <v>1990.772</v>
      </c>
      <c r="D12" s="137">
        <v>87.686</v>
      </c>
      <c r="E12" s="136">
        <v>2.445</v>
      </c>
      <c r="F12" s="135">
        <f>SUM(B12:E12)</f>
        <v>4383.721</v>
      </c>
      <c r="G12" s="139">
        <f>F12/$F$9</f>
        <v>0.09140864981874118</v>
      </c>
      <c r="H12" s="138">
        <v>3693.906</v>
      </c>
      <c r="I12" s="136">
        <v>1632.944</v>
      </c>
      <c r="J12" s="137">
        <v>19.156</v>
      </c>
      <c r="K12" s="136">
        <v>531.996</v>
      </c>
      <c r="L12" s="135">
        <f>SUM(H12:K12)</f>
        <v>5878.002</v>
      </c>
      <c r="M12" s="141">
        <f>IF(ISERROR(F12/L12-1),"         /0",(F12/L12-1))</f>
        <v>-0.2542158032610402</v>
      </c>
      <c r="N12" s="140">
        <v>32441.959000000003</v>
      </c>
      <c r="O12" s="136">
        <v>13826.587</v>
      </c>
      <c r="P12" s="137">
        <v>702.519</v>
      </c>
      <c r="Q12" s="136">
        <v>1821.734</v>
      </c>
      <c r="R12" s="135">
        <f>SUM(N12:Q12)</f>
        <v>48792.799</v>
      </c>
      <c r="S12" s="139">
        <f>R12/$R$9</f>
        <v>0.11386794455126106</v>
      </c>
      <c r="T12" s="138">
        <v>32503.252000000004</v>
      </c>
      <c r="U12" s="136">
        <v>13921.515000000001</v>
      </c>
      <c r="V12" s="137">
        <v>239.014</v>
      </c>
      <c r="W12" s="136">
        <v>1940.1450000000004</v>
      </c>
      <c r="X12" s="135">
        <f>SUM(T12:W12)</f>
        <v>48603.92600000001</v>
      </c>
      <c r="Y12" s="134">
        <f>IF(ISERROR(R12/X12-1),"         /0",IF(R12/X12&gt;5,"  *  ",(R12/X12-1)))</f>
        <v>0.003885961804813709</v>
      </c>
    </row>
    <row r="13" spans="1:25" ht="19.5" customHeight="1">
      <c r="A13" s="142" t="s">
        <v>201</v>
      </c>
      <c r="B13" s="140">
        <v>2023.3829999999998</v>
      </c>
      <c r="C13" s="136">
        <v>1313.398</v>
      </c>
      <c r="D13" s="137">
        <v>561.957</v>
      </c>
      <c r="E13" s="136">
        <v>148.066</v>
      </c>
      <c r="F13" s="135">
        <f>SUM(B13:E13)</f>
        <v>4046.8039999999996</v>
      </c>
      <c r="G13" s="139">
        <f>F13/$F$9</f>
        <v>0.08438331037059181</v>
      </c>
      <c r="H13" s="138">
        <v>1909.152</v>
      </c>
      <c r="I13" s="136">
        <v>1128.6390000000001</v>
      </c>
      <c r="J13" s="137"/>
      <c r="K13" s="136"/>
      <c r="L13" s="135">
        <f>SUM(H13:K13)</f>
        <v>3037.791</v>
      </c>
      <c r="M13" s="141">
        <f>IF(ISERROR(F13/L13-1),"         /0",(F13/L13-1))</f>
        <v>0.3321535286660602</v>
      </c>
      <c r="N13" s="140">
        <v>18643.284</v>
      </c>
      <c r="O13" s="136">
        <v>11361.675999999998</v>
      </c>
      <c r="P13" s="137">
        <v>2878.071</v>
      </c>
      <c r="Q13" s="136">
        <v>458.202</v>
      </c>
      <c r="R13" s="135">
        <f>SUM(N13:Q13)</f>
        <v>33341.233</v>
      </c>
      <c r="S13" s="139">
        <f>R13/$R$9</f>
        <v>0.07780856495883082</v>
      </c>
      <c r="T13" s="138">
        <v>18767.404000000002</v>
      </c>
      <c r="U13" s="136">
        <v>10427.462</v>
      </c>
      <c r="V13" s="137"/>
      <c r="W13" s="136"/>
      <c r="X13" s="135">
        <f>SUM(T13:W13)</f>
        <v>29194.866</v>
      </c>
      <c r="Y13" s="134">
        <f>IF(ISERROR(R13/X13-1),"         /0",IF(R13/X13&gt;5,"  *  ",(R13/X13-1)))</f>
        <v>0.14202384076707175</v>
      </c>
    </row>
    <row r="14" spans="1:25" ht="19.5" customHeight="1">
      <c r="A14" s="142" t="s">
        <v>158</v>
      </c>
      <c r="B14" s="140">
        <v>1963.008</v>
      </c>
      <c r="C14" s="136">
        <v>1932.1109999999999</v>
      </c>
      <c r="D14" s="137">
        <v>0</v>
      </c>
      <c r="E14" s="136">
        <v>0</v>
      </c>
      <c r="F14" s="135">
        <f aca="true" t="shared" si="0" ref="F14:F25">SUM(B14:E14)</f>
        <v>3895.1189999999997</v>
      </c>
      <c r="G14" s="139">
        <f aca="true" t="shared" si="1" ref="G14:G25">F14/$F$9</f>
        <v>0.08122039898828537</v>
      </c>
      <c r="H14" s="138">
        <v>1962.365</v>
      </c>
      <c r="I14" s="136">
        <v>1444.3270000000002</v>
      </c>
      <c r="J14" s="137">
        <v>0</v>
      </c>
      <c r="K14" s="136">
        <v>0</v>
      </c>
      <c r="L14" s="135">
        <f aca="true" t="shared" si="2" ref="L14:L25">SUM(H14:K14)</f>
        <v>3406.692</v>
      </c>
      <c r="M14" s="141">
        <f aca="true" t="shared" si="3" ref="M14:M25">IF(ISERROR(F14/L14-1),"         /0",(F14/L14-1))</f>
        <v>0.14337280857794</v>
      </c>
      <c r="N14" s="140">
        <v>18250.43999999999</v>
      </c>
      <c r="O14" s="136">
        <v>16074.042</v>
      </c>
      <c r="P14" s="137">
        <v>14.315999999999999</v>
      </c>
      <c r="Q14" s="136">
        <v>0.049</v>
      </c>
      <c r="R14" s="135">
        <f aca="true" t="shared" si="4" ref="R14:R25">SUM(N14:Q14)</f>
        <v>34338.84699999999</v>
      </c>
      <c r="S14" s="139">
        <f aca="true" t="shared" si="5" ref="S14:S25">R14/$R$9</f>
        <v>0.08013670062564429</v>
      </c>
      <c r="T14" s="138">
        <v>18619.350000000006</v>
      </c>
      <c r="U14" s="136">
        <v>13733.196</v>
      </c>
      <c r="V14" s="137">
        <v>2.809</v>
      </c>
      <c r="W14" s="136">
        <v>0.589</v>
      </c>
      <c r="X14" s="135">
        <f aca="true" t="shared" si="6" ref="X14:X25">SUM(T14:W14)</f>
        <v>32355.944000000007</v>
      </c>
      <c r="Y14" s="134">
        <f aca="true" t="shared" si="7" ref="Y14:Y25">IF(ISERROR(R14/X14-1),"         /0",IF(R14/X14&gt;5,"  *  ",(R14/X14-1)))</f>
        <v>0.061284041040495785</v>
      </c>
    </row>
    <row r="15" spans="1:25" ht="19.5" customHeight="1">
      <c r="A15" s="142" t="s">
        <v>202</v>
      </c>
      <c r="B15" s="140">
        <v>0</v>
      </c>
      <c r="C15" s="136">
        <v>0</v>
      </c>
      <c r="D15" s="137">
        <v>2449.139</v>
      </c>
      <c r="E15" s="136">
        <v>703.24</v>
      </c>
      <c r="F15" s="135">
        <f t="shared" si="0"/>
        <v>3152.379</v>
      </c>
      <c r="G15" s="139">
        <f t="shared" si="1"/>
        <v>0.06573290319045248</v>
      </c>
      <c r="H15" s="138"/>
      <c r="I15" s="136"/>
      <c r="J15" s="137">
        <v>1557.56</v>
      </c>
      <c r="K15" s="136">
        <v>704.6299999999999</v>
      </c>
      <c r="L15" s="135">
        <f t="shared" si="2"/>
        <v>2262.1899999999996</v>
      </c>
      <c r="M15" s="141">
        <f t="shared" si="3"/>
        <v>0.39350761872344964</v>
      </c>
      <c r="N15" s="140"/>
      <c r="O15" s="136"/>
      <c r="P15" s="137">
        <v>22321.177</v>
      </c>
      <c r="Q15" s="136">
        <v>6691.279999999997</v>
      </c>
      <c r="R15" s="135">
        <f t="shared" si="4"/>
        <v>29012.456999999995</v>
      </c>
      <c r="S15" s="139">
        <f t="shared" si="5"/>
        <v>0.06770648359344676</v>
      </c>
      <c r="T15" s="138"/>
      <c r="U15" s="136"/>
      <c r="V15" s="137">
        <v>12273.851</v>
      </c>
      <c r="W15" s="136">
        <v>5624.2429999999995</v>
      </c>
      <c r="X15" s="135">
        <f t="shared" si="6"/>
        <v>17898.094</v>
      </c>
      <c r="Y15" s="134">
        <f t="shared" si="7"/>
        <v>0.6209802563334395</v>
      </c>
    </row>
    <row r="16" spans="1:25" ht="19.5" customHeight="1">
      <c r="A16" s="142" t="s">
        <v>203</v>
      </c>
      <c r="B16" s="140">
        <v>1223.9810000000002</v>
      </c>
      <c r="C16" s="136">
        <v>0</v>
      </c>
      <c r="D16" s="137">
        <v>0</v>
      </c>
      <c r="E16" s="136">
        <v>0</v>
      </c>
      <c r="F16" s="135">
        <f t="shared" si="0"/>
        <v>1223.9810000000002</v>
      </c>
      <c r="G16" s="139">
        <f t="shared" si="1"/>
        <v>0.025522256232500352</v>
      </c>
      <c r="H16" s="138">
        <v>1267.039</v>
      </c>
      <c r="I16" s="136">
        <v>729.977</v>
      </c>
      <c r="J16" s="137"/>
      <c r="K16" s="136"/>
      <c r="L16" s="135">
        <f t="shared" si="2"/>
        <v>1997.016</v>
      </c>
      <c r="M16" s="141">
        <f t="shared" si="3"/>
        <v>-0.38709504580834597</v>
      </c>
      <c r="N16" s="140">
        <v>11554.015</v>
      </c>
      <c r="O16" s="136"/>
      <c r="P16" s="137"/>
      <c r="Q16" s="136"/>
      <c r="R16" s="135">
        <f t="shared" si="4"/>
        <v>11554.015</v>
      </c>
      <c r="S16" s="139">
        <f t="shared" si="5"/>
        <v>0.02696364968454543</v>
      </c>
      <c r="T16" s="138">
        <v>11660.539999999999</v>
      </c>
      <c r="U16" s="136">
        <v>6089.2</v>
      </c>
      <c r="V16" s="137"/>
      <c r="W16" s="136"/>
      <c r="X16" s="135">
        <f t="shared" si="6"/>
        <v>17749.739999999998</v>
      </c>
      <c r="Y16" s="134">
        <f t="shared" si="7"/>
        <v>-0.34906004256963763</v>
      </c>
    </row>
    <row r="17" spans="1:25" ht="19.5" customHeight="1">
      <c r="A17" s="142" t="s">
        <v>207</v>
      </c>
      <c r="B17" s="140">
        <v>1087.594</v>
      </c>
      <c r="C17" s="136">
        <v>121.985</v>
      </c>
      <c r="D17" s="137">
        <v>0</v>
      </c>
      <c r="E17" s="136">
        <v>0</v>
      </c>
      <c r="F17" s="135">
        <f t="shared" si="0"/>
        <v>1209.579</v>
      </c>
      <c r="G17" s="139">
        <f t="shared" si="1"/>
        <v>0.025221948029790935</v>
      </c>
      <c r="H17" s="138">
        <v>357.034</v>
      </c>
      <c r="I17" s="136">
        <v>265.245</v>
      </c>
      <c r="J17" s="137"/>
      <c r="K17" s="136"/>
      <c r="L17" s="135">
        <f t="shared" si="2"/>
        <v>622.279</v>
      </c>
      <c r="M17" s="141">
        <f t="shared" si="3"/>
        <v>0.9437888792647671</v>
      </c>
      <c r="N17" s="140">
        <v>6053.259</v>
      </c>
      <c r="O17" s="136">
        <v>3449.148</v>
      </c>
      <c r="P17" s="137">
        <v>184.829</v>
      </c>
      <c r="Q17" s="136">
        <v>8.03</v>
      </c>
      <c r="R17" s="135">
        <f t="shared" si="4"/>
        <v>9695.266</v>
      </c>
      <c r="S17" s="139">
        <f t="shared" si="5"/>
        <v>0.022625879923341283</v>
      </c>
      <c r="T17" s="138">
        <v>2679.013</v>
      </c>
      <c r="U17" s="136">
        <v>1909.4319999999998</v>
      </c>
      <c r="V17" s="137">
        <v>100.69</v>
      </c>
      <c r="W17" s="136">
        <v>11.317</v>
      </c>
      <c r="X17" s="135">
        <f t="shared" si="6"/>
        <v>4700.451999999999</v>
      </c>
      <c r="Y17" s="134">
        <f t="shared" si="7"/>
        <v>1.0626241901842635</v>
      </c>
    </row>
    <row r="18" spans="1:25" ht="19.5" customHeight="1">
      <c r="A18" s="142" t="s">
        <v>205</v>
      </c>
      <c r="B18" s="140">
        <v>1078.989</v>
      </c>
      <c r="C18" s="136">
        <v>2.214</v>
      </c>
      <c r="D18" s="137">
        <v>0</v>
      </c>
      <c r="E18" s="136">
        <v>0</v>
      </c>
      <c r="F18" s="135">
        <f t="shared" si="0"/>
        <v>1081.203</v>
      </c>
      <c r="G18" s="139">
        <f t="shared" si="1"/>
        <v>0.02254507219094747</v>
      </c>
      <c r="H18" s="138">
        <v>856.042</v>
      </c>
      <c r="I18" s="136">
        <v>4.866</v>
      </c>
      <c r="J18" s="137"/>
      <c r="K18" s="136"/>
      <c r="L18" s="135">
        <f t="shared" si="2"/>
        <v>860.908</v>
      </c>
      <c r="M18" s="141">
        <f t="shared" si="3"/>
        <v>0.25588680788191076</v>
      </c>
      <c r="N18" s="140">
        <v>9222.279</v>
      </c>
      <c r="O18" s="136">
        <v>1337.377</v>
      </c>
      <c r="P18" s="137"/>
      <c r="Q18" s="136"/>
      <c r="R18" s="135">
        <f t="shared" si="4"/>
        <v>10559.656</v>
      </c>
      <c r="S18" s="139">
        <f t="shared" si="5"/>
        <v>0.024643110223875275</v>
      </c>
      <c r="T18" s="138">
        <v>7532.193000000001</v>
      </c>
      <c r="U18" s="136">
        <v>37.768</v>
      </c>
      <c r="V18" s="137"/>
      <c r="W18" s="136"/>
      <c r="X18" s="135">
        <f t="shared" si="6"/>
        <v>7569.961000000001</v>
      </c>
      <c r="Y18" s="134">
        <f t="shared" si="7"/>
        <v>0.3949419290271112</v>
      </c>
    </row>
    <row r="19" spans="1:25" ht="19.5" customHeight="1">
      <c r="A19" s="142" t="s">
        <v>170</v>
      </c>
      <c r="B19" s="140">
        <v>568.807</v>
      </c>
      <c r="C19" s="136">
        <v>467.047</v>
      </c>
      <c r="D19" s="137">
        <v>0</v>
      </c>
      <c r="E19" s="136">
        <v>0</v>
      </c>
      <c r="F19" s="135">
        <f t="shared" si="0"/>
        <v>1035.854</v>
      </c>
      <c r="G19" s="139">
        <f t="shared" si="1"/>
        <v>0.02159946208924846</v>
      </c>
      <c r="H19" s="138">
        <v>332.089</v>
      </c>
      <c r="I19" s="136">
        <v>124.634</v>
      </c>
      <c r="J19" s="137"/>
      <c r="K19" s="136"/>
      <c r="L19" s="135">
        <f t="shared" si="2"/>
        <v>456.723</v>
      </c>
      <c r="M19" s="141">
        <f t="shared" si="3"/>
        <v>1.268013653790153</v>
      </c>
      <c r="N19" s="140">
        <v>3934.611</v>
      </c>
      <c r="O19" s="136">
        <v>3476.312</v>
      </c>
      <c r="P19" s="137"/>
      <c r="Q19" s="136"/>
      <c r="R19" s="135">
        <f t="shared" si="4"/>
        <v>7410.923</v>
      </c>
      <c r="S19" s="139">
        <f t="shared" si="5"/>
        <v>0.017294899791210284</v>
      </c>
      <c r="T19" s="138">
        <v>3860.1249999999995</v>
      </c>
      <c r="U19" s="136">
        <v>2447.9890000000005</v>
      </c>
      <c r="V19" s="137"/>
      <c r="W19" s="136"/>
      <c r="X19" s="135">
        <f t="shared" si="6"/>
        <v>6308.114</v>
      </c>
      <c r="Y19" s="134">
        <f t="shared" si="7"/>
        <v>0.17482388555438289</v>
      </c>
    </row>
    <row r="20" spans="1:25" ht="19.5" customHeight="1">
      <c r="A20" s="142" t="s">
        <v>206</v>
      </c>
      <c r="B20" s="140">
        <v>533.924</v>
      </c>
      <c r="C20" s="136">
        <v>461.59299999999996</v>
      </c>
      <c r="D20" s="137">
        <v>0</v>
      </c>
      <c r="E20" s="136">
        <v>0</v>
      </c>
      <c r="F20" s="135">
        <f>SUM(B20:E20)</f>
        <v>995.5169999999999</v>
      </c>
      <c r="G20" s="139">
        <f>F20/$F$9</f>
        <v>0.020758361410683702</v>
      </c>
      <c r="H20" s="138">
        <v>435.193</v>
      </c>
      <c r="I20" s="136">
        <v>258.569</v>
      </c>
      <c r="J20" s="137"/>
      <c r="K20" s="136"/>
      <c r="L20" s="135">
        <f>SUM(H20:K20)</f>
        <v>693.762</v>
      </c>
      <c r="M20" s="141">
        <f>IF(ISERROR(F20/L20-1),"         /0",(F20/L20-1))</f>
        <v>0.4349546386224672</v>
      </c>
      <c r="N20" s="140">
        <v>6025.416999999999</v>
      </c>
      <c r="O20" s="136">
        <v>4760.638</v>
      </c>
      <c r="P20" s="137"/>
      <c r="Q20" s="136"/>
      <c r="R20" s="135">
        <f>SUM(N20:Q20)</f>
        <v>10786.054999999998</v>
      </c>
      <c r="S20" s="139">
        <f>R20/$R$9</f>
        <v>0.025171458449572692</v>
      </c>
      <c r="T20" s="138">
        <v>5462.905</v>
      </c>
      <c r="U20" s="136">
        <v>3693.9219999999996</v>
      </c>
      <c r="V20" s="137"/>
      <c r="W20" s="136"/>
      <c r="X20" s="135">
        <f>SUM(T20:W20)</f>
        <v>9156.827</v>
      </c>
      <c r="Y20" s="134">
        <f>IF(ISERROR(R20/X20-1),"         /0",IF(R20/X20&gt;5,"  *  ",(R20/X20-1)))</f>
        <v>0.1779249515143182</v>
      </c>
    </row>
    <row r="21" spans="1:25" ht="19.5" customHeight="1">
      <c r="A21" s="142" t="s">
        <v>191</v>
      </c>
      <c r="B21" s="140">
        <v>303.702</v>
      </c>
      <c r="C21" s="136">
        <v>626.4</v>
      </c>
      <c r="D21" s="137">
        <v>0</v>
      </c>
      <c r="E21" s="136">
        <v>0</v>
      </c>
      <c r="F21" s="135">
        <f>SUM(B21:E21)</f>
        <v>930.102</v>
      </c>
      <c r="G21" s="139">
        <f>F21/$F$9</f>
        <v>0.019394338283323875</v>
      </c>
      <c r="H21" s="138">
        <v>299.341</v>
      </c>
      <c r="I21" s="136">
        <v>496.892</v>
      </c>
      <c r="J21" s="137"/>
      <c r="K21" s="136"/>
      <c r="L21" s="135">
        <f>SUM(H21:K21)</f>
        <v>796.233</v>
      </c>
      <c r="M21" s="141">
        <f>IF(ISERROR(F21/L21-1),"         /0",(F21/L21-1))</f>
        <v>0.16812792235438634</v>
      </c>
      <c r="N21" s="140">
        <v>446.73400000000004</v>
      </c>
      <c r="O21" s="136">
        <v>971.269</v>
      </c>
      <c r="P21" s="137"/>
      <c r="Q21" s="136"/>
      <c r="R21" s="135">
        <f>SUM(N21:Q21)</f>
        <v>1418.0030000000002</v>
      </c>
      <c r="S21" s="139">
        <f>R21/$R$9</f>
        <v>0.0033091991090226625</v>
      </c>
      <c r="T21" s="138">
        <v>3060.8479999999995</v>
      </c>
      <c r="U21" s="136">
        <v>3607.7829999999994</v>
      </c>
      <c r="V21" s="137"/>
      <c r="W21" s="136"/>
      <c r="X21" s="135">
        <f>SUM(T21:W21)</f>
        <v>6668.630999999999</v>
      </c>
      <c r="Y21" s="134">
        <f>IF(ISERROR(R21/X21-1),"         /0",IF(R21/X21&gt;5,"  *  ",(R21/X21-1)))</f>
        <v>-0.7873622037266719</v>
      </c>
    </row>
    <row r="22" spans="1:25" ht="19.5" customHeight="1">
      <c r="A22" s="142" t="s">
        <v>204</v>
      </c>
      <c r="B22" s="140">
        <v>508.52</v>
      </c>
      <c r="C22" s="136">
        <v>161.738</v>
      </c>
      <c r="D22" s="137">
        <v>0</v>
      </c>
      <c r="E22" s="136">
        <v>0.435</v>
      </c>
      <c r="F22" s="135">
        <f t="shared" si="0"/>
        <v>670.693</v>
      </c>
      <c r="G22" s="139">
        <f t="shared" si="1"/>
        <v>0.013985183266198051</v>
      </c>
      <c r="H22" s="138">
        <v>921.198</v>
      </c>
      <c r="I22" s="136">
        <v>196.121</v>
      </c>
      <c r="J22" s="137">
        <v>35.876</v>
      </c>
      <c r="K22" s="136">
        <v>43.117999999999995</v>
      </c>
      <c r="L22" s="135">
        <f t="shared" si="2"/>
        <v>1196.3129999999999</v>
      </c>
      <c r="M22" s="141">
        <f t="shared" si="3"/>
        <v>-0.4393666206084862</v>
      </c>
      <c r="N22" s="140">
        <v>6909.710000000002</v>
      </c>
      <c r="O22" s="136">
        <v>1495.9450000000002</v>
      </c>
      <c r="P22" s="137"/>
      <c r="Q22" s="136">
        <v>933.9279999999999</v>
      </c>
      <c r="R22" s="135">
        <f t="shared" si="4"/>
        <v>9339.583000000002</v>
      </c>
      <c r="S22" s="139">
        <f t="shared" si="5"/>
        <v>0.021795821124668432</v>
      </c>
      <c r="T22" s="138">
        <v>10768.372</v>
      </c>
      <c r="U22" s="136">
        <v>1571.331</v>
      </c>
      <c r="V22" s="137">
        <v>219.298</v>
      </c>
      <c r="W22" s="136">
        <v>1189.05</v>
      </c>
      <c r="X22" s="135">
        <f t="shared" si="6"/>
        <v>13748.051</v>
      </c>
      <c r="Y22" s="134">
        <f t="shared" si="7"/>
        <v>-0.32066130682814586</v>
      </c>
    </row>
    <row r="23" spans="1:25" ht="19.5" customHeight="1">
      <c r="A23" s="142" t="s">
        <v>186</v>
      </c>
      <c r="B23" s="140">
        <v>226.276</v>
      </c>
      <c r="C23" s="136">
        <v>392.756</v>
      </c>
      <c r="D23" s="137">
        <v>0</v>
      </c>
      <c r="E23" s="136">
        <v>0</v>
      </c>
      <c r="F23" s="135">
        <f t="shared" si="0"/>
        <v>619.0319999999999</v>
      </c>
      <c r="G23" s="139">
        <f t="shared" si="1"/>
        <v>0.012907956349091329</v>
      </c>
      <c r="H23" s="138">
        <v>127.117</v>
      </c>
      <c r="I23" s="136">
        <v>347.662</v>
      </c>
      <c r="J23" s="137"/>
      <c r="K23" s="136"/>
      <c r="L23" s="135">
        <f t="shared" si="2"/>
        <v>474.779</v>
      </c>
      <c r="M23" s="141">
        <f t="shared" si="3"/>
        <v>0.30383188809951567</v>
      </c>
      <c r="N23" s="140">
        <v>1903.388</v>
      </c>
      <c r="O23" s="136">
        <v>3007.297</v>
      </c>
      <c r="P23" s="137"/>
      <c r="Q23" s="136"/>
      <c r="R23" s="135">
        <f t="shared" si="4"/>
        <v>4910.6849999999995</v>
      </c>
      <c r="S23" s="139">
        <f t="shared" si="5"/>
        <v>0.01146008465898235</v>
      </c>
      <c r="T23" s="138">
        <v>1690.9979999999998</v>
      </c>
      <c r="U23" s="136">
        <v>3117.424</v>
      </c>
      <c r="V23" s="137"/>
      <c r="W23" s="136"/>
      <c r="X23" s="135">
        <f t="shared" si="6"/>
        <v>4808.422</v>
      </c>
      <c r="Y23" s="134">
        <f t="shared" si="7"/>
        <v>0.0212674761075462</v>
      </c>
    </row>
    <row r="24" spans="1:25" ht="19.5" customHeight="1">
      <c r="A24" s="142" t="s">
        <v>169</v>
      </c>
      <c r="B24" s="140">
        <v>388.345</v>
      </c>
      <c r="C24" s="136">
        <v>203.939</v>
      </c>
      <c r="D24" s="137">
        <v>0</v>
      </c>
      <c r="E24" s="136">
        <v>0</v>
      </c>
      <c r="F24" s="135">
        <f t="shared" si="0"/>
        <v>592.284</v>
      </c>
      <c r="G24" s="139">
        <f t="shared" si="1"/>
        <v>0.012350211327144978</v>
      </c>
      <c r="H24" s="138">
        <v>949.577</v>
      </c>
      <c r="I24" s="136">
        <v>625.393</v>
      </c>
      <c r="J24" s="137"/>
      <c r="K24" s="136"/>
      <c r="L24" s="135">
        <f t="shared" si="2"/>
        <v>1574.97</v>
      </c>
      <c r="M24" s="141">
        <f t="shared" si="3"/>
        <v>-0.6239395036095925</v>
      </c>
      <c r="N24" s="140">
        <v>3989.574</v>
      </c>
      <c r="O24" s="136">
        <v>2023.9249999999997</v>
      </c>
      <c r="P24" s="137"/>
      <c r="Q24" s="136"/>
      <c r="R24" s="135">
        <f t="shared" si="4"/>
        <v>6013.499</v>
      </c>
      <c r="S24" s="139">
        <f t="shared" si="5"/>
        <v>0.014033725974422246</v>
      </c>
      <c r="T24" s="138">
        <v>6619.679999999999</v>
      </c>
      <c r="U24" s="136">
        <v>4469.522000000002</v>
      </c>
      <c r="V24" s="137"/>
      <c r="W24" s="136"/>
      <c r="X24" s="135">
        <f t="shared" si="6"/>
        <v>11089.202000000001</v>
      </c>
      <c r="Y24" s="134">
        <f t="shared" si="7"/>
        <v>-0.4577158031750166</v>
      </c>
    </row>
    <row r="25" spans="1:25" ht="19.5" customHeight="1">
      <c r="A25" s="142" t="s">
        <v>209</v>
      </c>
      <c r="B25" s="140">
        <v>350.936</v>
      </c>
      <c r="C25" s="136">
        <v>217.58</v>
      </c>
      <c r="D25" s="137">
        <v>0</v>
      </c>
      <c r="E25" s="136">
        <v>0</v>
      </c>
      <c r="F25" s="135">
        <f t="shared" si="0"/>
        <v>568.516</v>
      </c>
      <c r="G25" s="139">
        <f t="shared" si="1"/>
        <v>0.011854604789025457</v>
      </c>
      <c r="H25" s="138">
        <v>370.826</v>
      </c>
      <c r="I25" s="136">
        <v>184.792</v>
      </c>
      <c r="J25" s="137"/>
      <c r="K25" s="136"/>
      <c r="L25" s="135">
        <f t="shared" si="2"/>
        <v>555.618</v>
      </c>
      <c r="M25" s="141">
        <f t="shared" si="3"/>
        <v>0.023213790769917253</v>
      </c>
      <c r="N25" s="140">
        <v>2382.33</v>
      </c>
      <c r="O25" s="136">
        <v>1424.171</v>
      </c>
      <c r="P25" s="137"/>
      <c r="Q25" s="136"/>
      <c r="R25" s="135">
        <f t="shared" si="4"/>
        <v>3806.501</v>
      </c>
      <c r="S25" s="139">
        <f t="shared" si="5"/>
        <v>0.00888324616922099</v>
      </c>
      <c r="T25" s="138">
        <v>3053.4880000000003</v>
      </c>
      <c r="U25" s="136">
        <v>1237.6589999999999</v>
      </c>
      <c r="V25" s="137"/>
      <c r="W25" s="136"/>
      <c r="X25" s="135">
        <f t="shared" si="6"/>
        <v>4291.147</v>
      </c>
      <c r="Y25" s="134">
        <f t="shared" si="7"/>
        <v>-0.11294089901837423</v>
      </c>
    </row>
    <row r="26" spans="1:25" ht="19.5" customHeight="1">
      <c r="A26" s="142" t="s">
        <v>208</v>
      </c>
      <c r="B26" s="140">
        <v>319.70599999999996</v>
      </c>
      <c r="C26" s="136">
        <v>235.73100000000002</v>
      </c>
      <c r="D26" s="137">
        <v>0</v>
      </c>
      <c r="E26" s="136">
        <v>0</v>
      </c>
      <c r="F26" s="135">
        <f>SUM(B26:E26)</f>
        <v>555.437</v>
      </c>
      <c r="G26" s="139">
        <f>F26/$F$9</f>
        <v>0.011581883570914334</v>
      </c>
      <c r="H26" s="138">
        <v>399.954</v>
      </c>
      <c r="I26" s="136">
        <v>210.881</v>
      </c>
      <c r="J26" s="137"/>
      <c r="K26" s="136"/>
      <c r="L26" s="135">
        <f>SUM(H26:K26)</f>
        <v>610.835</v>
      </c>
      <c r="M26" s="141">
        <f aca="true" t="shared" si="8" ref="M26:M32">IF(ISERROR(F26/L26-1),"         /0",(F26/L26-1))</f>
        <v>-0.09069224913438168</v>
      </c>
      <c r="N26" s="140">
        <v>3815.0639999999994</v>
      </c>
      <c r="O26" s="136">
        <v>2405.3689999999997</v>
      </c>
      <c r="P26" s="137"/>
      <c r="Q26" s="136"/>
      <c r="R26" s="135">
        <f>SUM(N26:Q26)</f>
        <v>6220.432999999999</v>
      </c>
      <c r="S26" s="139">
        <f>R26/$R$9</f>
        <v>0.014516648654012131</v>
      </c>
      <c r="T26" s="138">
        <v>3429.702</v>
      </c>
      <c r="U26" s="136">
        <v>2236.2099999999996</v>
      </c>
      <c r="V26" s="137"/>
      <c r="W26" s="136"/>
      <c r="X26" s="135">
        <f>SUM(T26:W26)</f>
        <v>5665.912</v>
      </c>
      <c r="Y26" s="134">
        <f>IF(ISERROR(R26/X26-1),"         /0",IF(R26/X26&gt;5,"  *  ",(R26/X26-1)))</f>
        <v>0.09786968099751614</v>
      </c>
    </row>
    <row r="27" spans="1:25" ht="19.5" customHeight="1">
      <c r="A27" s="142" t="s">
        <v>161</v>
      </c>
      <c r="B27" s="140">
        <v>375.5210000000001</v>
      </c>
      <c r="C27" s="136">
        <v>174.22599999999997</v>
      </c>
      <c r="D27" s="137">
        <v>0</v>
      </c>
      <c r="E27" s="136">
        <v>0</v>
      </c>
      <c r="F27" s="135">
        <f aca="true" t="shared" si="9" ref="F27:F32">SUM(B27:E27)</f>
        <v>549.7470000000001</v>
      </c>
      <c r="G27" s="139">
        <f aca="true" t="shared" si="10" ref="G27:G32">F27/$F$9</f>
        <v>0.011463236600117463</v>
      </c>
      <c r="H27" s="138">
        <v>281.308</v>
      </c>
      <c r="I27" s="136">
        <v>169.209</v>
      </c>
      <c r="J27" s="137"/>
      <c r="K27" s="136"/>
      <c r="L27" s="135">
        <f aca="true" t="shared" si="11" ref="L27:L32">SUM(H27:K27)</f>
        <v>450.517</v>
      </c>
      <c r="M27" s="141">
        <f t="shared" si="8"/>
        <v>0.22025805907435259</v>
      </c>
      <c r="N27" s="140">
        <v>2389.3130000000006</v>
      </c>
      <c r="O27" s="136">
        <v>1313.421</v>
      </c>
      <c r="P27" s="137">
        <v>0</v>
      </c>
      <c r="Q27" s="136">
        <v>0</v>
      </c>
      <c r="R27" s="135">
        <f aca="true" t="shared" si="12" ref="R27:R32">SUM(N27:Q27)</f>
        <v>3702.7340000000004</v>
      </c>
      <c r="S27" s="139">
        <f aca="true" t="shared" si="13" ref="S27:S32">R27/$R$9</f>
        <v>0.008641084718260765</v>
      </c>
      <c r="T27" s="138">
        <v>2696.6649999999986</v>
      </c>
      <c r="U27" s="136">
        <v>1562.306</v>
      </c>
      <c r="V27" s="137">
        <v>0</v>
      </c>
      <c r="W27" s="136">
        <v>0</v>
      </c>
      <c r="X27" s="135">
        <f aca="true" t="shared" si="14" ref="X27:X32">SUM(T27:W27)</f>
        <v>4258.970999999999</v>
      </c>
      <c r="Y27" s="134">
        <f aca="true" t="shared" si="15" ref="Y27:Y32">IF(ISERROR(R27/X27-1),"         /0",IF(R27/X27&gt;5,"  *  ",(R27/X27-1)))</f>
        <v>-0.13060361293843004</v>
      </c>
    </row>
    <row r="28" spans="1:25" ht="19.5" customHeight="1">
      <c r="A28" s="142" t="s">
        <v>188</v>
      </c>
      <c r="B28" s="140">
        <v>155.078</v>
      </c>
      <c r="C28" s="136">
        <v>308.276</v>
      </c>
      <c r="D28" s="137">
        <v>0</v>
      </c>
      <c r="E28" s="136">
        <v>0</v>
      </c>
      <c r="F28" s="135">
        <f t="shared" si="9"/>
        <v>463.35400000000004</v>
      </c>
      <c r="G28" s="139">
        <f t="shared" si="10"/>
        <v>0.00966178356882498</v>
      </c>
      <c r="H28" s="138">
        <v>267.79699999999997</v>
      </c>
      <c r="I28" s="136">
        <v>269.96</v>
      </c>
      <c r="J28" s="137"/>
      <c r="K28" s="136"/>
      <c r="L28" s="135">
        <f t="shared" si="11"/>
        <v>537.757</v>
      </c>
      <c r="M28" s="141">
        <f t="shared" si="8"/>
        <v>-0.13835803160163407</v>
      </c>
      <c r="N28" s="140">
        <v>1147.158</v>
      </c>
      <c r="O28" s="136">
        <v>2558.68</v>
      </c>
      <c r="P28" s="137"/>
      <c r="Q28" s="136"/>
      <c r="R28" s="135">
        <f t="shared" si="12"/>
        <v>3705.8379999999997</v>
      </c>
      <c r="S28" s="139">
        <f t="shared" si="13"/>
        <v>0.008648328535117572</v>
      </c>
      <c r="T28" s="138">
        <v>1265.008</v>
      </c>
      <c r="U28" s="136">
        <v>2451.762</v>
      </c>
      <c r="V28" s="137"/>
      <c r="W28" s="136"/>
      <c r="X28" s="135">
        <f t="shared" si="14"/>
        <v>3716.7700000000004</v>
      </c>
      <c r="Y28" s="134">
        <f t="shared" si="15"/>
        <v>-0.0029412635164405287</v>
      </c>
    </row>
    <row r="29" spans="1:25" ht="19.5" customHeight="1">
      <c r="A29" s="142" t="s">
        <v>177</v>
      </c>
      <c r="B29" s="140">
        <v>183.139</v>
      </c>
      <c r="C29" s="136">
        <v>225.85399999999998</v>
      </c>
      <c r="D29" s="137">
        <v>0</v>
      </c>
      <c r="E29" s="136">
        <v>0</v>
      </c>
      <c r="F29" s="135">
        <f t="shared" si="9"/>
        <v>408.993</v>
      </c>
      <c r="G29" s="139">
        <f t="shared" si="10"/>
        <v>0.008528256683150322</v>
      </c>
      <c r="H29" s="138">
        <v>144.05599999999998</v>
      </c>
      <c r="I29" s="136">
        <v>243.28000000000003</v>
      </c>
      <c r="J29" s="137"/>
      <c r="K29" s="136"/>
      <c r="L29" s="135">
        <f t="shared" si="11"/>
        <v>387.336</v>
      </c>
      <c r="M29" s="141">
        <f t="shared" si="8"/>
        <v>0.05591269595390047</v>
      </c>
      <c r="N29" s="140">
        <v>1032.413</v>
      </c>
      <c r="O29" s="136">
        <v>2032.8619999999996</v>
      </c>
      <c r="P29" s="137"/>
      <c r="Q29" s="136"/>
      <c r="R29" s="135">
        <f t="shared" si="12"/>
        <v>3065.2749999999996</v>
      </c>
      <c r="S29" s="139">
        <f t="shared" si="13"/>
        <v>0.007153444173890633</v>
      </c>
      <c r="T29" s="138">
        <v>914.8349999999999</v>
      </c>
      <c r="U29" s="136">
        <v>2199.733</v>
      </c>
      <c r="V29" s="137"/>
      <c r="W29" s="136"/>
      <c r="X29" s="135">
        <f t="shared" si="14"/>
        <v>3114.568</v>
      </c>
      <c r="Y29" s="134">
        <f t="shared" si="15"/>
        <v>-0.01582659296570199</v>
      </c>
    </row>
    <row r="30" spans="1:25" ht="19.5" customHeight="1">
      <c r="A30" s="142" t="s">
        <v>178</v>
      </c>
      <c r="B30" s="140">
        <v>226.507</v>
      </c>
      <c r="C30" s="136">
        <v>112.83</v>
      </c>
      <c r="D30" s="137">
        <v>0</v>
      </c>
      <c r="E30" s="136">
        <v>0</v>
      </c>
      <c r="F30" s="135">
        <f t="shared" si="9"/>
        <v>339.337</v>
      </c>
      <c r="G30" s="139">
        <f t="shared" si="10"/>
        <v>0.007075800901458414</v>
      </c>
      <c r="H30" s="138">
        <v>346.76299999999986</v>
      </c>
      <c r="I30" s="136">
        <v>228.813</v>
      </c>
      <c r="J30" s="137"/>
      <c r="K30" s="136"/>
      <c r="L30" s="135">
        <f t="shared" si="11"/>
        <v>575.5759999999998</v>
      </c>
      <c r="M30" s="141">
        <f t="shared" si="8"/>
        <v>-0.41043928169346866</v>
      </c>
      <c r="N30" s="140">
        <v>2272.9109999999987</v>
      </c>
      <c r="O30" s="136">
        <v>1142.028</v>
      </c>
      <c r="P30" s="137"/>
      <c r="Q30" s="136"/>
      <c r="R30" s="135">
        <f t="shared" si="12"/>
        <v>3414.9389999999985</v>
      </c>
      <c r="S30" s="139">
        <f t="shared" si="13"/>
        <v>0.007969456408883998</v>
      </c>
      <c r="T30" s="138">
        <v>1981.8710000000005</v>
      </c>
      <c r="U30" s="136">
        <v>1397.9339999999995</v>
      </c>
      <c r="V30" s="137"/>
      <c r="W30" s="136"/>
      <c r="X30" s="135">
        <f t="shared" si="14"/>
        <v>3379.8050000000003</v>
      </c>
      <c r="Y30" s="134">
        <f t="shared" si="15"/>
        <v>0.010395274283574896</v>
      </c>
    </row>
    <row r="31" spans="1:25" ht="19.5" customHeight="1">
      <c r="A31" s="142" t="s">
        <v>357</v>
      </c>
      <c r="B31" s="140">
        <v>200.736</v>
      </c>
      <c r="C31" s="136">
        <v>88.176</v>
      </c>
      <c r="D31" s="137">
        <v>0</v>
      </c>
      <c r="E31" s="136">
        <v>0</v>
      </c>
      <c r="F31" s="135">
        <f t="shared" si="9"/>
        <v>288.912</v>
      </c>
      <c r="G31" s="139">
        <f t="shared" si="10"/>
        <v>0.0060243468588516815</v>
      </c>
      <c r="H31" s="138"/>
      <c r="I31" s="136"/>
      <c r="J31" s="137"/>
      <c r="K31" s="136"/>
      <c r="L31" s="135">
        <f t="shared" si="11"/>
        <v>0</v>
      </c>
      <c r="M31" s="141" t="str">
        <f t="shared" si="8"/>
        <v>         /0</v>
      </c>
      <c r="N31" s="140">
        <v>809.385</v>
      </c>
      <c r="O31" s="136">
        <v>309.39300000000003</v>
      </c>
      <c r="P31" s="137"/>
      <c r="Q31" s="136"/>
      <c r="R31" s="135">
        <f t="shared" si="12"/>
        <v>1118.778</v>
      </c>
      <c r="S31" s="139">
        <f t="shared" si="13"/>
        <v>0.002610896564248564</v>
      </c>
      <c r="T31" s="138"/>
      <c r="U31" s="136"/>
      <c r="V31" s="137"/>
      <c r="W31" s="136"/>
      <c r="X31" s="135">
        <f t="shared" si="14"/>
        <v>0</v>
      </c>
      <c r="Y31" s="134" t="str">
        <f t="shared" si="15"/>
        <v>         /0</v>
      </c>
    </row>
    <row r="32" spans="1:25" ht="19.5" customHeight="1">
      <c r="A32" s="142" t="s">
        <v>179</v>
      </c>
      <c r="B32" s="140">
        <v>148.404</v>
      </c>
      <c r="C32" s="136">
        <v>138.80700000000002</v>
      </c>
      <c r="D32" s="137">
        <v>0</v>
      </c>
      <c r="E32" s="136">
        <v>0</v>
      </c>
      <c r="F32" s="135">
        <f t="shared" si="9"/>
        <v>287.211</v>
      </c>
      <c r="G32" s="139">
        <f t="shared" si="10"/>
        <v>0.005988877878653883</v>
      </c>
      <c r="H32" s="138">
        <v>140.194</v>
      </c>
      <c r="I32" s="136">
        <v>115.561</v>
      </c>
      <c r="J32" s="137">
        <v>0</v>
      </c>
      <c r="K32" s="136"/>
      <c r="L32" s="135">
        <f t="shared" si="11"/>
        <v>255.755</v>
      </c>
      <c r="M32" s="141">
        <f t="shared" si="8"/>
        <v>0.12299270786494887</v>
      </c>
      <c r="N32" s="140">
        <v>1031.3690000000001</v>
      </c>
      <c r="O32" s="136">
        <v>792.5129999999999</v>
      </c>
      <c r="P32" s="137">
        <v>0</v>
      </c>
      <c r="Q32" s="136">
        <v>0</v>
      </c>
      <c r="R32" s="135">
        <f t="shared" si="12"/>
        <v>1823.882</v>
      </c>
      <c r="S32" s="139">
        <f t="shared" si="13"/>
        <v>0.004256400507870908</v>
      </c>
      <c r="T32" s="138">
        <v>2111.101</v>
      </c>
      <c r="U32" s="136">
        <v>1759.741</v>
      </c>
      <c r="V32" s="137">
        <v>0</v>
      </c>
      <c r="W32" s="136">
        <v>0</v>
      </c>
      <c r="X32" s="135">
        <f t="shared" si="14"/>
        <v>3870.842</v>
      </c>
      <c r="Y32" s="134">
        <f t="shared" si="15"/>
        <v>-0.5288151776796883</v>
      </c>
    </row>
    <row r="33" spans="1:25" ht="19.5" customHeight="1">
      <c r="A33" s="142" t="s">
        <v>195</v>
      </c>
      <c r="B33" s="140">
        <v>95.09899999999999</v>
      </c>
      <c r="C33" s="136">
        <v>88.788</v>
      </c>
      <c r="D33" s="137">
        <v>0</v>
      </c>
      <c r="E33" s="136">
        <v>0</v>
      </c>
      <c r="F33" s="135">
        <f aca="true" t="shared" si="16" ref="F33:F39">SUM(B33:E33)</f>
        <v>183.887</v>
      </c>
      <c r="G33" s="139">
        <f aca="true" t="shared" si="17" ref="G33:G39">F33/$F$9</f>
        <v>0.0038343823407600212</v>
      </c>
      <c r="H33" s="138">
        <v>95.917</v>
      </c>
      <c r="I33" s="136">
        <v>142.232</v>
      </c>
      <c r="J33" s="137"/>
      <c r="K33" s="136"/>
      <c r="L33" s="135">
        <f aca="true" t="shared" si="18" ref="L33:L39">SUM(H33:K33)</f>
        <v>238.149</v>
      </c>
      <c r="M33" s="141">
        <f aca="true" t="shared" si="19" ref="M33:M39">IF(ISERROR(F33/L33-1),"         /0",(F33/L33-1))</f>
        <v>-0.2278489517067046</v>
      </c>
      <c r="N33" s="140">
        <v>936.7829999999999</v>
      </c>
      <c r="O33" s="136">
        <v>1019.544</v>
      </c>
      <c r="P33" s="137"/>
      <c r="Q33" s="136"/>
      <c r="R33" s="135">
        <f aca="true" t="shared" si="20" ref="R33:R39">SUM(N33:Q33)</f>
        <v>1956.3269999999998</v>
      </c>
      <c r="S33" s="139">
        <f aca="true" t="shared" si="21" ref="S33:S39">R33/$R$9</f>
        <v>0.004565487918824556</v>
      </c>
      <c r="T33" s="138">
        <v>771.153</v>
      </c>
      <c r="U33" s="136">
        <v>1044.825</v>
      </c>
      <c r="V33" s="137"/>
      <c r="W33" s="136"/>
      <c r="X33" s="135">
        <f aca="true" t="shared" si="22" ref="X33:X39">SUM(T33:W33)</f>
        <v>1815.978</v>
      </c>
      <c r="Y33" s="134">
        <f aca="true" t="shared" si="23" ref="Y33:Y39">IF(ISERROR(R33/X33-1),"         /0",IF(R33/X33&gt;5,"  *  ",(R33/X33-1)))</f>
        <v>0.07728562790958904</v>
      </c>
    </row>
    <row r="34" spans="1:25" ht="19.5" customHeight="1">
      <c r="A34" s="142" t="s">
        <v>189</v>
      </c>
      <c r="B34" s="140">
        <v>8.888</v>
      </c>
      <c r="C34" s="136">
        <v>152.602</v>
      </c>
      <c r="D34" s="137">
        <v>0</v>
      </c>
      <c r="E34" s="136">
        <v>0</v>
      </c>
      <c r="F34" s="135">
        <f>SUM(B34:E34)</f>
        <v>161.49</v>
      </c>
      <c r="G34" s="139">
        <f>F34/$F$9</f>
        <v>0.003367363675568887</v>
      </c>
      <c r="H34" s="138">
        <v>2.905</v>
      </c>
      <c r="I34" s="136">
        <v>226.198</v>
      </c>
      <c r="J34" s="137"/>
      <c r="K34" s="136"/>
      <c r="L34" s="135">
        <f>SUM(H34:K34)</f>
        <v>229.103</v>
      </c>
      <c r="M34" s="141">
        <f>IF(ISERROR(F34/L34-1),"         /0",(F34/L34-1))</f>
        <v>-0.2951205353050811</v>
      </c>
      <c r="N34" s="140">
        <v>77.34</v>
      </c>
      <c r="O34" s="136">
        <v>1855.691</v>
      </c>
      <c r="P34" s="137"/>
      <c r="Q34" s="136"/>
      <c r="R34" s="135">
        <f>SUM(N34:Q34)</f>
        <v>1933.031</v>
      </c>
      <c r="S34" s="139">
        <f>R34/$R$9</f>
        <v>0.004511121953136337</v>
      </c>
      <c r="T34" s="138">
        <v>42.31700000000001</v>
      </c>
      <c r="U34" s="136">
        <v>1946.605</v>
      </c>
      <c r="V34" s="137"/>
      <c r="W34" s="136"/>
      <c r="X34" s="135">
        <f>SUM(T34:W34)</f>
        <v>1988.922</v>
      </c>
      <c r="Y34" s="134">
        <f>IF(ISERROR(R34/X34-1),"         /0",IF(R34/X34&gt;5,"  *  ",(R34/X34-1)))</f>
        <v>-0.02810115228249277</v>
      </c>
    </row>
    <row r="35" spans="1:25" ht="19.5" customHeight="1">
      <c r="A35" s="142" t="s">
        <v>182</v>
      </c>
      <c r="B35" s="140">
        <v>118.26500000000001</v>
      </c>
      <c r="C35" s="136">
        <v>33.497</v>
      </c>
      <c r="D35" s="137">
        <v>0</v>
      </c>
      <c r="E35" s="136">
        <v>0</v>
      </c>
      <c r="F35" s="135">
        <f t="shared" si="16"/>
        <v>151.762</v>
      </c>
      <c r="G35" s="139">
        <f t="shared" si="17"/>
        <v>0.0031645169740026342</v>
      </c>
      <c r="H35" s="138">
        <v>63.43000000000001</v>
      </c>
      <c r="I35" s="136">
        <v>9.182</v>
      </c>
      <c r="J35" s="137"/>
      <c r="K35" s="136"/>
      <c r="L35" s="135">
        <f t="shared" si="18"/>
        <v>72.61200000000001</v>
      </c>
      <c r="M35" s="141">
        <f t="shared" si="19"/>
        <v>1.0900402137387757</v>
      </c>
      <c r="N35" s="140">
        <v>811.9820000000007</v>
      </c>
      <c r="O35" s="136">
        <v>142.1</v>
      </c>
      <c r="P35" s="137">
        <v>0</v>
      </c>
      <c r="Q35" s="136"/>
      <c r="R35" s="135">
        <f t="shared" si="20"/>
        <v>954.0820000000007</v>
      </c>
      <c r="S35" s="139">
        <f t="shared" si="21"/>
        <v>0.002226544869322958</v>
      </c>
      <c r="T35" s="138">
        <v>667.6589999999999</v>
      </c>
      <c r="U35" s="136">
        <v>229.653</v>
      </c>
      <c r="V35" s="137"/>
      <c r="W35" s="136"/>
      <c r="X35" s="135">
        <f t="shared" si="22"/>
        <v>897.3119999999999</v>
      </c>
      <c r="Y35" s="134">
        <f t="shared" si="23"/>
        <v>0.06326673442459341</v>
      </c>
    </row>
    <row r="36" spans="1:25" ht="19.5" customHeight="1">
      <c r="A36" s="142" t="s">
        <v>358</v>
      </c>
      <c r="B36" s="140">
        <v>75.083</v>
      </c>
      <c r="C36" s="136">
        <v>65.594</v>
      </c>
      <c r="D36" s="137">
        <v>0</v>
      </c>
      <c r="E36" s="136">
        <v>0</v>
      </c>
      <c r="F36" s="135">
        <f t="shared" si="16"/>
        <v>140.677</v>
      </c>
      <c r="G36" s="139">
        <f t="shared" si="17"/>
        <v>0.0029333743252709407</v>
      </c>
      <c r="H36" s="138"/>
      <c r="I36" s="136"/>
      <c r="J36" s="137"/>
      <c r="K36" s="136"/>
      <c r="L36" s="135">
        <f t="shared" si="18"/>
        <v>0</v>
      </c>
      <c r="M36" s="141" t="str">
        <f t="shared" si="19"/>
        <v>         /0</v>
      </c>
      <c r="N36" s="140">
        <v>75.083</v>
      </c>
      <c r="O36" s="136">
        <v>65.594</v>
      </c>
      <c r="P36" s="137">
        <v>245.699</v>
      </c>
      <c r="Q36" s="136">
        <v>265.086</v>
      </c>
      <c r="R36" s="135">
        <f t="shared" si="20"/>
        <v>651.462</v>
      </c>
      <c r="S36" s="139">
        <f t="shared" si="21"/>
        <v>0.001520319399861722</v>
      </c>
      <c r="T36" s="138"/>
      <c r="U36" s="136"/>
      <c r="V36" s="137"/>
      <c r="W36" s="136"/>
      <c r="X36" s="135">
        <f t="shared" si="22"/>
        <v>0</v>
      </c>
      <c r="Y36" s="134" t="str">
        <f t="shared" si="23"/>
        <v>         /0</v>
      </c>
    </row>
    <row r="37" spans="1:25" ht="19.5" customHeight="1">
      <c r="A37" s="142" t="s">
        <v>193</v>
      </c>
      <c r="B37" s="140">
        <v>93.727</v>
      </c>
      <c r="C37" s="136">
        <v>43.463</v>
      </c>
      <c r="D37" s="137">
        <v>0</v>
      </c>
      <c r="E37" s="136">
        <v>0</v>
      </c>
      <c r="F37" s="135">
        <f t="shared" si="16"/>
        <v>137.19</v>
      </c>
      <c r="G37" s="139">
        <f t="shared" si="17"/>
        <v>0.002860663958457462</v>
      </c>
      <c r="H37" s="138">
        <v>70.229</v>
      </c>
      <c r="I37" s="136">
        <v>41.056</v>
      </c>
      <c r="J37" s="137">
        <v>1.818</v>
      </c>
      <c r="K37" s="136">
        <v>1.703</v>
      </c>
      <c r="L37" s="135">
        <f t="shared" si="18"/>
        <v>114.806</v>
      </c>
      <c r="M37" s="141">
        <f t="shared" si="19"/>
        <v>0.19497238820270724</v>
      </c>
      <c r="N37" s="140">
        <v>575.1580000000001</v>
      </c>
      <c r="O37" s="136">
        <v>509.671</v>
      </c>
      <c r="P37" s="137">
        <v>2.683</v>
      </c>
      <c r="Q37" s="136">
        <v>4.268</v>
      </c>
      <c r="R37" s="135">
        <f t="shared" si="20"/>
        <v>1091.7800000000002</v>
      </c>
      <c r="S37" s="139">
        <f t="shared" si="21"/>
        <v>0.0025478912267807353</v>
      </c>
      <c r="T37" s="138">
        <v>444.91100000000006</v>
      </c>
      <c r="U37" s="136">
        <v>257.84900000000005</v>
      </c>
      <c r="V37" s="137">
        <v>13.233</v>
      </c>
      <c r="W37" s="136">
        <v>13.264000000000001</v>
      </c>
      <c r="X37" s="135">
        <f t="shared" si="22"/>
        <v>729.2570000000001</v>
      </c>
      <c r="Y37" s="134">
        <f t="shared" si="23"/>
        <v>0.49711281482385505</v>
      </c>
    </row>
    <row r="38" spans="1:25" ht="19.5" customHeight="1">
      <c r="A38" s="142" t="s">
        <v>187</v>
      </c>
      <c r="B38" s="140">
        <v>88.68700000000001</v>
      </c>
      <c r="C38" s="136">
        <v>47.651</v>
      </c>
      <c r="D38" s="137">
        <v>0</v>
      </c>
      <c r="E38" s="136">
        <v>0</v>
      </c>
      <c r="F38" s="135">
        <f t="shared" si="16"/>
        <v>136.33800000000002</v>
      </c>
      <c r="G38" s="139">
        <f t="shared" si="17"/>
        <v>0.002842898190598247</v>
      </c>
      <c r="H38" s="138">
        <v>75.181</v>
      </c>
      <c r="I38" s="136">
        <v>31.13</v>
      </c>
      <c r="J38" s="137"/>
      <c r="K38" s="136"/>
      <c r="L38" s="135">
        <f t="shared" si="18"/>
        <v>106.31099999999999</v>
      </c>
      <c r="M38" s="141">
        <f t="shared" si="19"/>
        <v>0.28244490222084284</v>
      </c>
      <c r="N38" s="140">
        <v>777.9599999999999</v>
      </c>
      <c r="O38" s="136">
        <v>364.59900000000005</v>
      </c>
      <c r="P38" s="137">
        <v>1.249</v>
      </c>
      <c r="Q38" s="136">
        <v>1.363</v>
      </c>
      <c r="R38" s="135">
        <f t="shared" si="20"/>
        <v>1145.171</v>
      </c>
      <c r="S38" s="139">
        <f t="shared" si="21"/>
        <v>0.0026724900108664024</v>
      </c>
      <c r="T38" s="138">
        <v>583.0050000000002</v>
      </c>
      <c r="U38" s="136">
        <v>406.18100000000004</v>
      </c>
      <c r="V38" s="137">
        <v>0.426</v>
      </c>
      <c r="W38" s="136">
        <v>0.42300000000000004</v>
      </c>
      <c r="X38" s="135">
        <f t="shared" si="22"/>
        <v>990.0350000000003</v>
      </c>
      <c r="Y38" s="134">
        <f t="shared" si="23"/>
        <v>0.15669749049276005</v>
      </c>
    </row>
    <row r="39" spans="1:25" ht="19.5" customHeight="1">
      <c r="A39" s="142" t="s">
        <v>181</v>
      </c>
      <c r="B39" s="140">
        <v>73.30499999999999</v>
      </c>
      <c r="C39" s="136">
        <v>32.18</v>
      </c>
      <c r="D39" s="137">
        <v>0</v>
      </c>
      <c r="E39" s="136">
        <v>0</v>
      </c>
      <c r="F39" s="135">
        <f t="shared" si="16"/>
        <v>105.48499999999999</v>
      </c>
      <c r="G39" s="139">
        <f t="shared" si="17"/>
        <v>0.00219955636458842</v>
      </c>
      <c r="H39" s="138">
        <v>81.47800000000001</v>
      </c>
      <c r="I39" s="136">
        <v>29.470000000000002</v>
      </c>
      <c r="J39" s="137"/>
      <c r="K39" s="136"/>
      <c r="L39" s="135">
        <f t="shared" si="18"/>
        <v>110.94800000000001</v>
      </c>
      <c r="M39" s="141">
        <f t="shared" si="19"/>
        <v>-0.04923928326783733</v>
      </c>
      <c r="N39" s="140">
        <v>1138.974</v>
      </c>
      <c r="O39" s="136">
        <v>927.236</v>
      </c>
      <c r="P39" s="137"/>
      <c r="Q39" s="136"/>
      <c r="R39" s="135">
        <f t="shared" si="20"/>
        <v>2066.21</v>
      </c>
      <c r="S39" s="139">
        <f t="shared" si="21"/>
        <v>0.0048219223027410486</v>
      </c>
      <c r="T39" s="138">
        <v>535.2800000000001</v>
      </c>
      <c r="U39" s="136">
        <v>318.079</v>
      </c>
      <c r="V39" s="137"/>
      <c r="W39" s="136"/>
      <c r="X39" s="135">
        <f t="shared" si="22"/>
        <v>853.3590000000002</v>
      </c>
      <c r="Y39" s="134">
        <f t="shared" si="23"/>
        <v>1.4212670165780166</v>
      </c>
    </row>
    <row r="40" spans="1:25" ht="19.5" customHeight="1">
      <c r="A40" s="142" t="s">
        <v>349</v>
      </c>
      <c r="B40" s="140">
        <v>21.543</v>
      </c>
      <c r="C40" s="136">
        <v>64.032</v>
      </c>
      <c r="D40" s="137">
        <v>0</v>
      </c>
      <c r="E40" s="136">
        <v>0</v>
      </c>
      <c r="F40" s="135">
        <f>SUM(B40:E40)</f>
        <v>85.57499999999999</v>
      </c>
      <c r="G40" s="139">
        <f>F40/$F$9</f>
        <v>0.0017843962260004175</v>
      </c>
      <c r="H40" s="138"/>
      <c r="I40" s="136"/>
      <c r="J40" s="137"/>
      <c r="K40" s="136"/>
      <c r="L40" s="135">
        <f>SUM(H40:K40)</f>
        <v>0</v>
      </c>
      <c r="M40" s="141" t="str">
        <f>IF(ISERROR(F40/L40-1),"         /0",(F40/L40-1))</f>
        <v>         /0</v>
      </c>
      <c r="N40" s="140">
        <v>57.22299999999999</v>
      </c>
      <c r="O40" s="136">
        <v>153.82</v>
      </c>
      <c r="P40" s="137"/>
      <c r="Q40" s="136"/>
      <c r="R40" s="135">
        <f>SUM(N40:Q40)</f>
        <v>211.04299999999998</v>
      </c>
      <c r="S40" s="139">
        <f>R40/$R$9</f>
        <v>0.0004925118688503971</v>
      </c>
      <c r="T40" s="138"/>
      <c r="U40" s="136"/>
      <c r="V40" s="137"/>
      <c r="W40" s="136"/>
      <c r="X40" s="135">
        <f>SUM(T40:W40)</f>
        <v>0</v>
      </c>
      <c r="Y40" s="134" t="str">
        <f>IF(ISERROR(R40/X40-1),"         /0",IF(R40/X40&gt;5,"  *  ",(R40/X40-1)))</f>
        <v>         /0</v>
      </c>
    </row>
    <row r="41" spans="1:25" ht="19.5" customHeight="1">
      <c r="A41" s="142" t="s">
        <v>183</v>
      </c>
      <c r="B41" s="140">
        <v>61.026</v>
      </c>
      <c r="C41" s="136">
        <v>17.666000000000004</v>
      </c>
      <c r="D41" s="137">
        <v>0</v>
      </c>
      <c r="E41" s="136">
        <v>0</v>
      </c>
      <c r="F41" s="135">
        <f>SUM(B41:E41)</f>
        <v>78.69200000000001</v>
      </c>
      <c r="G41" s="139">
        <f>F41/$F$9</f>
        <v>0.0016408730098326017</v>
      </c>
      <c r="H41" s="138">
        <v>86.91399999999999</v>
      </c>
      <c r="I41" s="136">
        <v>26.921</v>
      </c>
      <c r="J41" s="137"/>
      <c r="K41" s="136"/>
      <c r="L41" s="135">
        <f>SUM(H41:K41)</f>
        <v>113.83499999999998</v>
      </c>
      <c r="M41" s="141">
        <f>IF(ISERROR(F41/L41-1),"         /0",(F41/L41-1))</f>
        <v>-0.3087187596082047</v>
      </c>
      <c r="N41" s="140">
        <v>696.835</v>
      </c>
      <c r="O41" s="136">
        <v>151.82299999999998</v>
      </c>
      <c r="P41" s="137"/>
      <c r="Q41" s="136"/>
      <c r="R41" s="135">
        <f>SUM(N41:Q41)</f>
        <v>848.658</v>
      </c>
      <c r="S41" s="139">
        <f>R41/$R$9</f>
        <v>0.001980516471026475</v>
      </c>
      <c r="T41" s="138">
        <v>590.9929999999999</v>
      </c>
      <c r="U41" s="136">
        <v>168.33699999999996</v>
      </c>
      <c r="V41" s="137"/>
      <c r="W41" s="136"/>
      <c r="X41" s="135">
        <f>SUM(T41:W41)</f>
        <v>759.3299999999999</v>
      </c>
      <c r="Y41" s="134">
        <f>IF(ISERROR(R41/X41-1),"         /0",IF(R41/X41&gt;5,"  *  ",(R41/X41-1)))</f>
        <v>0.11764055153885677</v>
      </c>
    </row>
    <row r="42" spans="1:25" ht="19.5" customHeight="1" thickBot="1">
      <c r="A42" s="133" t="s">
        <v>168</v>
      </c>
      <c r="B42" s="131">
        <v>212.42600000000002</v>
      </c>
      <c r="C42" s="127">
        <v>49.528000000000006</v>
      </c>
      <c r="D42" s="128">
        <v>0.922</v>
      </c>
      <c r="E42" s="127">
        <v>0.712</v>
      </c>
      <c r="F42" s="126">
        <f>SUM(B42:E42)</f>
        <v>263.588</v>
      </c>
      <c r="G42" s="130">
        <f>F42/$F$9</f>
        <v>0.005496294857364863</v>
      </c>
      <c r="H42" s="129">
        <v>243.785</v>
      </c>
      <c r="I42" s="127">
        <v>150.867</v>
      </c>
      <c r="J42" s="128">
        <v>1309.9050000000002</v>
      </c>
      <c r="K42" s="127">
        <v>974.384</v>
      </c>
      <c r="L42" s="126">
        <f>SUM(H42:K42)</f>
        <v>2678.9410000000003</v>
      </c>
      <c r="M42" s="132">
        <f>IF(ISERROR(F42/L42-1),"         /0",(F42/L42-1))</f>
        <v>-0.9016073888898636</v>
      </c>
      <c r="N42" s="131">
        <v>1879.1689999999999</v>
      </c>
      <c r="O42" s="127">
        <v>955.563</v>
      </c>
      <c r="P42" s="128">
        <v>4669.356999999999</v>
      </c>
      <c r="Q42" s="127">
        <v>4020.904000000001</v>
      </c>
      <c r="R42" s="126">
        <f>SUM(N42:Q42)</f>
        <v>11524.993</v>
      </c>
      <c r="S42" s="130">
        <f>R42/$R$9</f>
        <v>0.026895920930415818</v>
      </c>
      <c r="T42" s="129">
        <v>2248.9509999999996</v>
      </c>
      <c r="U42" s="127">
        <v>754.9370000000001</v>
      </c>
      <c r="V42" s="128">
        <v>14001.953000000001</v>
      </c>
      <c r="W42" s="127">
        <v>9073.25</v>
      </c>
      <c r="X42" s="126">
        <f>SUM(T42:W42)</f>
        <v>26079.091</v>
      </c>
      <c r="Y42" s="125">
        <f>IF(ISERROR(R42/X42-1),"         /0",IF(R42/X42&gt;5,"  *  ",(R42/X42-1)))</f>
        <v>-0.5580753562307827</v>
      </c>
    </row>
    <row r="43" ht="15" thickTop="1">
      <c r="A43" s="116" t="s">
        <v>43</v>
      </c>
    </row>
    <row r="44" ht="14.25">
      <c r="A44" s="116" t="s">
        <v>42</v>
      </c>
    </row>
    <row r="45" ht="14.25">
      <c r="A45" s="123" t="s">
        <v>29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43:Y65536 M43:M65536 Y3 M3">
    <cfRule type="cellIs" priority="9" dxfId="93" operator="lessThan" stopIfTrue="1">
      <formula>0</formula>
    </cfRule>
  </conditionalFormatting>
  <conditionalFormatting sqref="Y9:Y42 M9:M42">
    <cfRule type="cellIs" priority="10" dxfId="93" operator="lessThan">
      <formula>0</formula>
    </cfRule>
    <cfRule type="cellIs" priority="11" dxfId="95" operator="greaterThanOrEqual" stopIfTrue="1">
      <formula>0</formula>
    </cfRule>
  </conditionalFormatting>
  <conditionalFormatting sqref="G7:G8">
    <cfRule type="cellIs" priority="5" dxfId="93" operator="lessThan" stopIfTrue="1">
      <formula>0</formula>
    </cfRule>
  </conditionalFormatting>
  <conditionalFormatting sqref="S7:S8">
    <cfRule type="cellIs" priority="4" dxfId="93" operator="lessThan" stopIfTrue="1">
      <formula>0</formula>
    </cfRule>
  </conditionalFormatting>
  <conditionalFormatting sqref="M5 Y5 Y7:Y8 M7:M8">
    <cfRule type="cellIs" priority="6" dxfId="93" operator="lessThan" stopIfTrue="1">
      <formula>0</formula>
    </cfRule>
  </conditionalFormatting>
  <conditionalFormatting sqref="M6 Y6">
    <cfRule type="cellIs" priority="3" dxfId="93" operator="lessThan" stopIfTrue="1">
      <formula>0</formula>
    </cfRule>
  </conditionalFormatting>
  <conditionalFormatting sqref="G6">
    <cfRule type="cellIs" priority="2" dxfId="93" operator="lessThan" stopIfTrue="1">
      <formula>0</formula>
    </cfRule>
  </conditionalFormatting>
  <conditionalFormatting sqref="S6">
    <cfRule type="cellIs" priority="1" dxfId="93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0"/>
  </sheetPr>
  <dimension ref="A1:Q61"/>
  <sheetViews>
    <sheetView showGridLines="0" zoomScale="88" zoomScaleNormal="88" zoomScalePageLayoutView="0" workbookViewId="0" topLeftCell="A19">
      <selection activeCell="N9" sqref="N9:O59"/>
    </sheetView>
  </sheetViews>
  <sheetFormatPr defaultColWidth="9.140625" defaultRowHeight="15"/>
  <cols>
    <col min="1" max="1" width="15.8515625" style="181" customWidth="1"/>
    <col min="2" max="2" width="12.28125" style="181" customWidth="1"/>
    <col min="3" max="3" width="11.7109375" style="181" customWidth="1"/>
    <col min="4" max="4" width="11.28125" style="181" bestFit="1" customWidth="1"/>
    <col min="5" max="5" width="10.28125" style="181" bestFit="1" customWidth="1"/>
    <col min="6" max="6" width="11.28125" style="181" bestFit="1" customWidth="1"/>
    <col min="7" max="7" width="11.28125" style="181" customWidth="1"/>
    <col min="8" max="8" width="11.28125" style="181" bestFit="1" customWidth="1"/>
    <col min="9" max="9" width="9.00390625" style="181" customWidth="1"/>
    <col min="10" max="10" width="11.28125" style="181" bestFit="1" customWidth="1"/>
    <col min="11" max="11" width="11.28125" style="181" customWidth="1"/>
    <col min="12" max="12" width="12.28125" style="181" bestFit="1" customWidth="1"/>
    <col min="13" max="13" width="10.7109375" style="181" customWidth="1"/>
    <col min="14" max="14" width="12.28125" style="181" customWidth="1"/>
    <col min="15" max="15" width="11.28125" style="181" customWidth="1"/>
    <col min="16" max="16" width="12.28125" style="181" bestFit="1" customWidth="1"/>
    <col min="17" max="17" width="9.140625" style="181" customWidth="1"/>
    <col min="18" max="16384" width="9.140625" style="181" customWidth="1"/>
  </cols>
  <sheetData>
    <row r="1" spans="14:17" ht="18.75" thickBot="1">
      <c r="N1" s="553" t="s">
        <v>28</v>
      </c>
      <c r="O1" s="554"/>
      <c r="P1" s="554"/>
      <c r="Q1" s="555"/>
    </row>
    <row r="2" ht="3.75" customHeight="1" thickBot="1"/>
    <row r="3" spans="1:17" ht="24" customHeight="1" thickTop="1">
      <c r="A3" s="614" t="s">
        <v>52</v>
      </c>
      <c r="B3" s="615"/>
      <c r="C3" s="615"/>
      <c r="D3" s="615"/>
      <c r="E3" s="615"/>
      <c r="F3" s="615"/>
      <c r="G3" s="615"/>
      <c r="H3" s="615"/>
      <c r="I3" s="615"/>
      <c r="J3" s="615"/>
      <c r="K3" s="615"/>
      <c r="L3" s="615"/>
      <c r="M3" s="615"/>
      <c r="N3" s="615"/>
      <c r="O3" s="615"/>
      <c r="P3" s="615"/>
      <c r="Q3" s="616"/>
    </row>
    <row r="4" spans="1:17" ht="18.75" customHeight="1" thickBot="1">
      <c r="A4" s="620" t="s">
        <v>38</v>
      </c>
      <c r="B4" s="621"/>
      <c r="C4" s="621"/>
      <c r="D4" s="621"/>
      <c r="E4" s="621"/>
      <c r="F4" s="621"/>
      <c r="G4" s="621"/>
      <c r="H4" s="621"/>
      <c r="I4" s="621"/>
      <c r="J4" s="621"/>
      <c r="K4" s="621"/>
      <c r="L4" s="621"/>
      <c r="M4" s="621"/>
      <c r="N4" s="621"/>
      <c r="O4" s="621"/>
      <c r="P4" s="621"/>
      <c r="Q4" s="622"/>
    </row>
    <row r="5" spans="1:17" s="440" customFormat="1" ht="20.25" customHeight="1" thickBot="1">
      <c r="A5" s="617" t="s">
        <v>142</v>
      </c>
      <c r="B5" s="609" t="s">
        <v>36</v>
      </c>
      <c r="C5" s="610"/>
      <c r="D5" s="610"/>
      <c r="E5" s="610"/>
      <c r="F5" s="611"/>
      <c r="G5" s="611"/>
      <c r="H5" s="611"/>
      <c r="I5" s="612"/>
      <c r="J5" s="610" t="s">
        <v>35</v>
      </c>
      <c r="K5" s="610"/>
      <c r="L5" s="610"/>
      <c r="M5" s="610"/>
      <c r="N5" s="610"/>
      <c r="O5" s="610"/>
      <c r="P5" s="610"/>
      <c r="Q5" s="613"/>
    </row>
    <row r="6" spans="1:17" s="473" customFormat="1" ht="28.5" customHeight="1" thickBot="1">
      <c r="A6" s="618"/>
      <c r="B6" s="541" t="s">
        <v>154</v>
      </c>
      <c r="C6" s="544"/>
      <c r="D6" s="545"/>
      <c r="E6" s="549" t="s">
        <v>34</v>
      </c>
      <c r="F6" s="541" t="s">
        <v>155</v>
      </c>
      <c r="G6" s="544"/>
      <c r="H6" s="545"/>
      <c r="I6" s="551" t="s">
        <v>33</v>
      </c>
      <c r="J6" s="541" t="s">
        <v>156</v>
      </c>
      <c r="K6" s="544"/>
      <c r="L6" s="545"/>
      <c r="M6" s="549" t="s">
        <v>34</v>
      </c>
      <c r="N6" s="541" t="s">
        <v>157</v>
      </c>
      <c r="O6" s="544"/>
      <c r="P6" s="545"/>
      <c r="Q6" s="549" t="s">
        <v>33</v>
      </c>
    </row>
    <row r="7" spans="1:17" s="205" customFormat="1" ht="22.5" customHeight="1" thickBot="1">
      <c r="A7" s="619"/>
      <c r="B7" s="114" t="s">
        <v>22</v>
      </c>
      <c r="C7" s="111" t="s">
        <v>21</v>
      </c>
      <c r="D7" s="111" t="s">
        <v>17</v>
      </c>
      <c r="E7" s="550"/>
      <c r="F7" s="114" t="s">
        <v>22</v>
      </c>
      <c r="G7" s="112" t="s">
        <v>21</v>
      </c>
      <c r="H7" s="111" t="s">
        <v>17</v>
      </c>
      <c r="I7" s="552"/>
      <c r="J7" s="114" t="s">
        <v>22</v>
      </c>
      <c r="K7" s="111" t="s">
        <v>21</v>
      </c>
      <c r="L7" s="112" t="s">
        <v>17</v>
      </c>
      <c r="M7" s="550"/>
      <c r="N7" s="113" t="s">
        <v>22</v>
      </c>
      <c r="O7" s="112" t="s">
        <v>21</v>
      </c>
      <c r="P7" s="111" t="s">
        <v>17</v>
      </c>
      <c r="Q7" s="550"/>
    </row>
    <row r="8" spans="1:17" s="197" customFormat="1" ht="18" customHeight="1" thickBot="1">
      <c r="A8" s="204" t="s">
        <v>51</v>
      </c>
      <c r="B8" s="203">
        <f>SUM(B9:B59)</f>
        <v>1711230</v>
      </c>
      <c r="C8" s="199">
        <f>SUM(C9:C59)</f>
        <v>70807</v>
      </c>
      <c r="D8" s="199">
        <f>C8+B8</f>
        <v>1782037</v>
      </c>
      <c r="E8" s="200">
        <f>D8/$D$8</f>
        <v>1</v>
      </c>
      <c r="F8" s="199">
        <f>SUM(F9:F59)</f>
        <v>1549788</v>
      </c>
      <c r="G8" s="199">
        <f>SUM(G9:G59)</f>
        <v>65811</v>
      </c>
      <c r="H8" s="199">
        <f aca="true" t="shared" si="0" ref="H8:H59">G8+F8</f>
        <v>1615599</v>
      </c>
      <c r="I8" s="202">
        <f>(D8/H8-1)</f>
        <v>0.10301937547621653</v>
      </c>
      <c r="J8" s="201">
        <f>SUM(J9:J59)</f>
        <v>14615830</v>
      </c>
      <c r="K8" s="199">
        <f>SUM(K9:K59)</f>
        <v>653692</v>
      </c>
      <c r="L8" s="199">
        <f aca="true" t="shared" si="1" ref="L8:L59">K8+J8</f>
        <v>15269522</v>
      </c>
      <c r="M8" s="200">
        <f>(L8/$L$8)</f>
        <v>1</v>
      </c>
      <c r="N8" s="199">
        <f>SUM(N9:N59)</f>
        <v>13978949</v>
      </c>
      <c r="O8" s="199">
        <f>SUM(O9:O59)</f>
        <v>598041</v>
      </c>
      <c r="P8" s="199">
        <f aca="true" t="shared" si="2" ref="P8:P59">O8+N8</f>
        <v>14576990</v>
      </c>
      <c r="Q8" s="198">
        <f>(L8/P8-1)</f>
        <v>0.04750857344348858</v>
      </c>
    </row>
    <row r="9" spans="1:17" s="182" customFormat="1" ht="18" customHeight="1" thickTop="1">
      <c r="A9" s="196" t="s">
        <v>210</v>
      </c>
      <c r="B9" s="195">
        <v>240644</v>
      </c>
      <c r="C9" s="191">
        <v>74</v>
      </c>
      <c r="D9" s="191">
        <f aca="true" t="shared" si="3" ref="D9:D59">C9+B9</f>
        <v>240718</v>
      </c>
      <c r="E9" s="194">
        <f>D9/$D$8</f>
        <v>0.135080248053211</v>
      </c>
      <c r="F9" s="192">
        <v>235169</v>
      </c>
      <c r="G9" s="191">
        <v>667</v>
      </c>
      <c r="H9" s="191">
        <f t="shared" si="0"/>
        <v>235836</v>
      </c>
      <c r="I9" s="193">
        <f>(D9/H9-1)</f>
        <v>0.020700825997727268</v>
      </c>
      <c r="J9" s="192">
        <v>2072413</v>
      </c>
      <c r="K9" s="191">
        <v>783</v>
      </c>
      <c r="L9" s="191">
        <f t="shared" si="1"/>
        <v>2073196</v>
      </c>
      <c r="M9" s="193">
        <f>(L9/$L$8)</f>
        <v>0.1357734708394932</v>
      </c>
      <c r="N9" s="192">
        <v>2084267</v>
      </c>
      <c r="O9" s="191">
        <v>8466</v>
      </c>
      <c r="P9" s="191">
        <f t="shared" si="2"/>
        <v>2092733</v>
      </c>
      <c r="Q9" s="190">
        <f>(L9/P9-1)</f>
        <v>-0.009335639090127579</v>
      </c>
    </row>
    <row r="10" spans="1:17" s="182" customFormat="1" ht="18" customHeight="1">
      <c r="A10" s="196" t="s">
        <v>211</v>
      </c>
      <c r="B10" s="195">
        <v>186439</v>
      </c>
      <c r="C10" s="191">
        <v>66</v>
      </c>
      <c r="D10" s="191">
        <f t="shared" si="3"/>
        <v>186505</v>
      </c>
      <c r="E10" s="194">
        <f>D10/$D$8</f>
        <v>0.1046583207868299</v>
      </c>
      <c r="F10" s="192">
        <v>168620</v>
      </c>
      <c r="G10" s="191">
        <v>178</v>
      </c>
      <c r="H10" s="191">
        <f t="shared" si="0"/>
        <v>168798</v>
      </c>
      <c r="I10" s="193">
        <f>(D10/H10-1)</f>
        <v>0.10490053199682459</v>
      </c>
      <c r="J10" s="192">
        <v>1576426</v>
      </c>
      <c r="K10" s="191">
        <v>818</v>
      </c>
      <c r="L10" s="191">
        <f t="shared" si="1"/>
        <v>1577244</v>
      </c>
      <c r="M10" s="193">
        <f>(L10/$L$8)</f>
        <v>0.10329360670229232</v>
      </c>
      <c r="N10" s="192">
        <v>1474328</v>
      </c>
      <c r="O10" s="191">
        <v>1214</v>
      </c>
      <c r="P10" s="191">
        <f t="shared" si="2"/>
        <v>1475542</v>
      </c>
      <c r="Q10" s="190">
        <f>(L10/P10-1)</f>
        <v>0.0689251813909737</v>
      </c>
    </row>
    <row r="11" spans="1:17" s="182" customFormat="1" ht="18" customHeight="1">
      <c r="A11" s="196" t="s">
        <v>212</v>
      </c>
      <c r="B11" s="195">
        <v>144736</v>
      </c>
      <c r="C11" s="191">
        <v>232</v>
      </c>
      <c r="D11" s="191">
        <f t="shared" si="3"/>
        <v>144968</v>
      </c>
      <c r="E11" s="194">
        <f>D11/$D$8</f>
        <v>0.08134960160759849</v>
      </c>
      <c r="F11" s="192">
        <v>141881</v>
      </c>
      <c r="G11" s="191">
        <v>556</v>
      </c>
      <c r="H11" s="191">
        <f t="shared" si="0"/>
        <v>142437</v>
      </c>
      <c r="I11" s="193">
        <f>(D11/H11-1)</f>
        <v>0.01776925939187146</v>
      </c>
      <c r="J11" s="192">
        <v>1268258</v>
      </c>
      <c r="K11" s="191">
        <v>4392</v>
      </c>
      <c r="L11" s="191">
        <f t="shared" si="1"/>
        <v>1272650</v>
      </c>
      <c r="M11" s="193">
        <f>(L11/$L$8)</f>
        <v>0.08334576550595363</v>
      </c>
      <c r="N11" s="192">
        <v>1304729</v>
      </c>
      <c r="O11" s="191">
        <v>7789</v>
      </c>
      <c r="P11" s="191">
        <f t="shared" si="2"/>
        <v>1312518</v>
      </c>
      <c r="Q11" s="190">
        <f>(L11/P11-1)</f>
        <v>-0.030375202473413743</v>
      </c>
    </row>
    <row r="12" spans="1:17" s="182" customFormat="1" ht="18" customHeight="1">
      <c r="A12" s="196" t="s">
        <v>213</v>
      </c>
      <c r="B12" s="195">
        <v>110411</v>
      </c>
      <c r="C12" s="191">
        <v>20</v>
      </c>
      <c r="D12" s="191">
        <f t="shared" si="3"/>
        <v>110431</v>
      </c>
      <c r="E12" s="194">
        <f>D12/$D$8</f>
        <v>0.06196897146355547</v>
      </c>
      <c r="F12" s="192">
        <v>101847</v>
      </c>
      <c r="G12" s="191">
        <v>3681</v>
      </c>
      <c r="H12" s="191">
        <f>G12+F12</f>
        <v>105528</v>
      </c>
      <c r="I12" s="193">
        <f>(D12/H12-1)</f>
        <v>0.046461602607838604</v>
      </c>
      <c r="J12" s="192">
        <v>959120</v>
      </c>
      <c r="K12" s="191">
        <v>3849</v>
      </c>
      <c r="L12" s="191">
        <f>K12+J12</f>
        <v>962969</v>
      </c>
      <c r="M12" s="193">
        <f>(L12/$L$8)</f>
        <v>0.06306477701135635</v>
      </c>
      <c r="N12" s="192">
        <v>860919</v>
      </c>
      <c r="O12" s="191">
        <v>10876</v>
      </c>
      <c r="P12" s="191">
        <f>O12+N12</f>
        <v>871795</v>
      </c>
      <c r="Q12" s="190">
        <f>(L12/P12-1)</f>
        <v>0.10458192579677572</v>
      </c>
    </row>
    <row r="13" spans="1:17" s="182" customFormat="1" ht="18" customHeight="1">
      <c r="A13" s="196" t="s">
        <v>214</v>
      </c>
      <c r="B13" s="195">
        <v>91951</v>
      </c>
      <c r="C13" s="191">
        <v>101</v>
      </c>
      <c r="D13" s="191">
        <f t="shared" si="3"/>
        <v>92052</v>
      </c>
      <c r="E13" s="194">
        <f aca="true" t="shared" si="4" ref="E13:E21">D13/$D$8</f>
        <v>0.051655493123880146</v>
      </c>
      <c r="F13" s="192">
        <v>74661</v>
      </c>
      <c r="G13" s="191">
        <v>263</v>
      </c>
      <c r="H13" s="191">
        <f aca="true" t="shared" si="5" ref="H13:H21">G13+F13</f>
        <v>74924</v>
      </c>
      <c r="I13" s="193">
        <f aca="true" t="shared" si="6" ref="I13:I21">(D13/H13-1)</f>
        <v>0.22860498638620474</v>
      </c>
      <c r="J13" s="192">
        <v>717601</v>
      </c>
      <c r="K13" s="191">
        <v>1195</v>
      </c>
      <c r="L13" s="191">
        <f aca="true" t="shared" si="7" ref="L13:L21">K13+J13</f>
        <v>718796</v>
      </c>
      <c r="M13" s="193">
        <f aca="true" t="shared" si="8" ref="M13:M21">(L13/$L$8)</f>
        <v>0.04707390316474871</v>
      </c>
      <c r="N13" s="192">
        <v>624611</v>
      </c>
      <c r="O13" s="191">
        <v>975</v>
      </c>
      <c r="P13" s="191">
        <f aca="true" t="shared" si="9" ref="P13:P21">O13+N13</f>
        <v>625586</v>
      </c>
      <c r="Q13" s="190">
        <f aca="true" t="shared" si="10" ref="Q13:Q21">(L13/P13-1)</f>
        <v>0.14899630106811856</v>
      </c>
    </row>
    <row r="14" spans="1:17" s="182" customFormat="1" ht="18" customHeight="1">
      <c r="A14" s="196" t="s">
        <v>215</v>
      </c>
      <c r="B14" s="195">
        <v>72377</v>
      </c>
      <c r="C14" s="191">
        <v>169</v>
      </c>
      <c r="D14" s="191">
        <f t="shared" si="3"/>
        <v>72546</v>
      </c>
      <c r="E14" s="194">
        <f t="shared" si="4"/>
        <v>0.040709592449539485</v>
      </c>
      <c r="F14" s="192">
        <v>60551</v>
      </c>
      <c r="G14" s="191">
        <v>855</v>
      </c>
      <c r="H14" s="191">
        <f t="shared" si="5"/>
        <v>61406</v>
      </c>
      <c r="I14" s="193">
        <f t="shared" si="6"/>
        <v>0.18141549685698477</v>
      </c>
      <c r="J14" s="192">
        <v>584860</v>
      </c>
      <c r="K14" s="191">
        <v>5885</v>
      </c>
      <c r="L14" s="191">
        <f t="shared" si="7"/>
        <v>590745</v>
      </c>
      <c r="M14" s="193">
        <f t="shared" si="8"/>
        <v>0.03868785152541121</v>
      </c>
      <c r="N14" s="192">
        <v>556603</v>
      </c>
      <c r="O14" s="191">
        <v>2858</v>
      </c>
      <c r="P14" s="191">
        <f t="shared" si="9"/>
        <v>559461</v>
      </c>
      <c r="Q14" s="190">
        <f t="shared" si="10"/>
        <v>0.05591810689216947</v>
      </c>
    </row>
    <row r="15" spans="1:17" s="182" customFormat="1" ht="18" customHeight="1">
      <c r="A15" s="196" t="s">
        <v>216</v>
      </c>
      <c r="B15" s="195">
        <v>66583</v>
      </c>
      <c r="C15" s="191">
        <v>59</v>
      </c>
      <c r="D15" s="191">
        <f t="shared" si="3"/>
        <v>66642</v>
      </c>
      <c r="E15" s="194">
        <f t="shared" si="4"/>
        <v>0.03739652992614632</v>
      </c>
      <c r="F15" s="192">
        <v>52430</v>
      </c>
      <c r="G15" s="191">
        <v>218</v>
      </c>
      <c r="H15" s="191">
        <f t="shared" si="5"/>
        <v>52648</v>
      </c>
      <c r="I15" s="193">
        <f t="shared" si="6"/>
        <v>0.2658030694423339</v>
      </c>
      <c r="J15" s="192">
        <v>560457</v>
      </c>
      <c r="K15" s="191">
        <v>997</v>
      </c>
      <c r="L15" s="191">
        <f t="shared" si="7"/>
        <v>561454</v>
      </c>
      <c r="M15" s="193">
        <f t="shared" si="8"/>
        <v>0.036769585845581806</v>
      </c>
      <c r="N15" s="192">
        <v>463028</v>
      </c>
      <c r="O15" s="191">
        <v>2278</v>
      </c>
      <c r="P15" s="191">
        <f t="shared" si="9"/>
        <v>465306</v>
      </c>
      <c r="Q15" s="190">
        <f t="shared" si="10"/>
        <v>0.20663391402646858</v>
      </c>
    </row>
    <row r="16" spans="1:17" s="182" customFormat="1" ht="18" customHeight="1">
      <c r="A16" s="196" t="s">
        <v>217</v>
      </c>
      <c r="B16" s="195">
        <v>47056</v>
      </c>
      <c r="C16" s="191">
        <v>13415</v>
      </c>
      <c r="D16" s="191">
        <f t="shared" si="3"/>
        <v>60471</v>
      </c>
      <c r="E16" s="194">
        <f t="shared" si="4"/>
        <v>0.03393363886383953</v>
      </c>
      <c r="F16" s="192">
        <v>42155</v>
      </c>
      <c r="G16" s="191">
        <v>7813</v>
      </c>
      <c r="H16" s="191">
        <f t="shared" si="5"/>
        <v>49968</v>
      </c>
      <c r="I16" s="193">
        <f t="shared" si="6"/>
        <v>0.21019452449567733</v>
      </c>
      <c r="J16" s="192">
        <v>375081</v>
      </c>
      <c r="K16" s="191">
        <v>102137</v>
      </c>
      <c r="L16" s="191">
        <f t="shared" si="7"/>
        <v>477218</v>
      </c>
      <c r="M16" s="193">
        <f t="shared" si="8"/>
        <v>0.03125297569891186</v>
      </c>
      <c r="N16" s="192">
        <v>355393</v>
      </c>
      <c r="O16" s="191">
        <v>80423</v>
      </c>
      <c r="P16" s="191">
        <f t="shared" si="9"/>
        <v>435816</v>
      </c>
      <c r="Q16" s="190">
        <f t="shared" si="10"/>
        <v>0.09499880683591244</v>
      </c>
    </row>
    <row r="17" spans="1:17" s="182" customFormat="1" ht="18" customHeight="1">
      <c r="A17" s="196" t="s">
        <v>220</v>
      </c>
      <c r="B17" s="195">
        <v>56326</v>
      </c>
      <c r="C17" s="191">
        <v>15</v>
      </c>
      <c r="D17" s="191">
        <f>C17+B17</f>
        <v>56341</v>
      </c>
      <c r="E17" s="194">
        <f>D17/$D$8</f>
        <v>0.03161606633307838</v>
      </c>
      <c r="F17" s="192">
        <v>37536</v>
      </c>
      <c r="G17" s="191">
        <v>42</v>
      </c>
      <c r="H17" s="191">
        <f>G17+F17</f>
        <v>37578</v>
      </c>
      <c r="I17" s="193">
        <f>(D17/H17-1)</f>
        <v>0.4993081058065889</v>
      </c>
      <c r="J17" s="192">
        <v>391849</v>
      </c>
      <c r="K17" s="191">
        <v>580</v>
      </c>
      <c r="L17" s="191">
        <f>K17+J17</f>
        <v>392429</v>
      </c>
      <c r="M17" s="193">
        <f>(L17/$L$8)</f>
        <v>0.025700149618305013</v>
      </c>
      <c r="N17" s="192">
        <v>369936</v>
      </c>
      <c r="O17" s="191">
        <v>1404</v>
      </c>
      <c r="P17" s="191">
        <f>O17+N17</f>
        <v>371340</v>
      </c>
      <c r="Q17" s="190">
        <f>(L17/P17-1)</f>
        <v>0.05679161954004419</v>
      </c>
    </row>
    <row r="18" spans="1:17" s="182" customFormat="1" ht="18" customHeight="1">
      <c r="A18" s="196" t="s">
        <v>221</v>
      </c>
      <c r="B18" s="195">
        <v>40086</v>
      </c>
      <c r="C18" s="191">
        <v>8</v>
      </c>
      <c r="D18" s="191">
        <f t="shared" si="3"/>
        <v>40094</v>
      </c>
      <c r="E18" s="194">
        <f t="shared" si="4"/>
        <v>0.022498971682406145</v>
      </c>
      <c r="F18" s="192">
        <v>33959</v>
      </c>
      <c r="G18" s="191">
        <v>50</v>
      </c>
      <c r="H18" s="191">
        <f t="shared" si="5"/>
        <v>34009</v>
      </c>
      <c r="I18" s="193">
        <f t="shared" si="6"/>
        <v>0.17892322620482815</v>
      </c>
      <c r="J18" s="192">
        <v>331373</v>
      </c>
      <c r="K18" s="191">
        <v>212</v>
      </c>
      <c r="L18" s="191">
        <f t="shared" si="7"/>
        <v>331585</v>
      </c>
      <c r="M18" s="193">
        <f t="shared" si="8"/>
        <v>0.0217154800261593</v>
      </c>
      <c r="N18" s="192">
        <v>289611</v>
      </c>
      <c r="O18" s="191">
        <v>184</v>
      </c>
      <c r="P18" s="191">
        <f t="shared" si="9"/>
        <v>289795</v>
      </c>
      <c r="Q18" s="190">
        <f t="shared" si="10"/>
        <v>0.14420538656636595</v>
      </c>
    </row>
    <row r="19" spans="1:17" s="182" customFormat="1" ht="18" customHeight="1">
      <c r="A19" s="196" t="s">
        <v>219</v>
      </c>
      <c r="B19" s="195">
        <v>39122</v>
      </c>
      <c r="C19" s="191">
        <v>3</v>
      </c>
      <c r="D19" s="191">
        <f t="shared" si="3"/>
        <v>39125</v>
      </c>
      <c r="E19" s="194">
        <f t="shared" si="4"/>
        <v>0.021955211928820783</v>
      </c>
      <c r="F19" s="192">
        <v>39687</v>
      </c>
      <c r="G19" s="191">
        <v>16</v>
      </c>
      <c r="H19" s="191">
        <f t="shared" si="5"/>
        <v>39703</v>
      </c>
      <c r="I19" s="193">
        <f t="shared" si="6"/>
        <v>-0.014558093846812614</v>
      </c>
      <c r="J19" s="192">
        <v>356591</v>
      </c>
      <c r="K19" s="191">
        <v>130</v>
      </c>
      <c r="L19" s="191">
        <f t="shared" si="7"/>
        <v>356721</v>
      </c>
      <c r="M19" s="193">
        <f t="shared" si="8"/>
        <v>0.023361635026951072</v>
      </c>
      <c r="N19" s="192">
        <v>325311</v>
      </c>
      <c r="O19" s="191">
        <v>344</v>
      </c>
      <c r="P19" s="191">
        <f t="shared" si="9"/>
        <v>325655</v>
      </c>
      <c r="Q19" s="190">
        <f t="shared" si="10"/>
        <v>0.09539543381799764</v>
      </c>
    </row>
    <row r="20" spans="1:17" s="182" customFormat="1" ht="18" customHeight="1">
      <c r="A20" s="196" t="s">
        <v>218</v>
      </c>
      <c r="B20" s="195">
        <v>37179</v>
      </c>
      <c r="C20" s="191">
        <v>6</v>
      </c>
      <c r="D20" s="191">
        <f t="shared" si="3"/>
        <v>37185</v>
      </c>
      <c r="E20" s="194">
        <f t="shared" si="4"/>
        <v>0.020866570110497144</v>
      </c>
      <c r="F20" s="192">
        <v>39440</v>
      </c>
      <c r="G20" s="191">
        <v>274</v>
      </c>
      <c r="H20" s="191">
        <f t="shared" si="5"/>
        <v>39714</v>
      </c>
      <c r="I20" s="193">
        <f t="shared" si="6"/>
        <v>-0.06368031424686504</v>
      </c>
      <c r="J20" s="192">
        <v>401902</v>
      </c>
      <c r="K20" s="191">
        <v>264</v>
      </c>
      <c r="L20" s="191">
        <f t="shared" si="7"/>
        <v>402166</v>
      </c>
      <c r="M20" s="193">
        <f t="shared" si="8"/>
        <v>0.026337825113320508</v>
      </c>
      <c r="N20" s="192">
        <v>421043</v>
      </c>
      <c r="O20" s="191">
        <v>794</v>
      </c>
      <c r="P20" s="191">
        <f t="shared" si="9"/>
        <v>421837</v>
      </c>
      <c r="Q20" s="190">
        <f t="shared" si="10"/>
        <v>-0.04663175586778778</v>
      </c>
    </row>
    <row r="21" spans="1:17" s="182" customFormat="1" ht="18" customHeight="1">
      <c r="A21" s="196" t="s">
        <v>222</v>
      </c>
      <c r="B21" s="195">
        <v>27497</v>
      </c>
      <c r="C21" s="191">
        <v>1737</v>
      </c>
      <c r="D21" s="191">
        <f t="shared" si="3"/>
        <v>29234</v>
      </c>
      <c r="E21" s="194">
        <f t="shared" si="4"/>
        <v>0.016404822122099597</v>
      </c>
      <c r="F21" s="192">
        <v>25844</v>
      </c>
      <c r="G21" s="191">
        <v>1306</v>
      </c>
      <c r="H21" s="191">
        <f t="shared" si="5"/>
        <v>27150</v>
      </c>
      <c r="I21" s="193">
        <f t="shared" si="6"/>
        <v>0.0767587476979743</v>
      </c>
      <c r="J21" s="192">
        <v>231454</v>
      </c>
      <c r="K21" s="191">
        <v>14820</v>
      </c>
      <c r="L21" s="191">
        <f t="shared" si="7"/>
        <v>246274</v>
      </c>
      <c r="M21" s="193">
        <f t="shared" si="8"/>
        <v>0.016128468199593935</v>
      </c>
      <c r="N21" s="192">
        <v>226863</v>
      </c>
      <c r="O21" s="191">
        <v>10247</v>
      </c>
      <c r="P21" s="191">
        <f t="shared" si="9"/>
        <v>237110</v>
      </c>
      <c r="Q21" s="190">
        <f t="shared" si="10"/>
        <v>0.03864872843827749</v>
      </c>
    </row>
    <row r="22" spans="1:17" s="182" customFormat="1" ht="18" customHeight="1">
      <c r="A22" s="196" t="s">
        <v>223</v>
      </c>
      <c r="B22" s="195">
        <v>26649</v>
      </c>
      <c r="C22" s="191">
        <v>13</v>
      </c>
      <c r="D22" s="191">
        <f t="shared" si="3"/>
        <v>26662</v>
      </c>
      <c r="E22" s="194">
        <f>D22/$D$8</f>
        <v>0.014961529979456094</v>
      </c>
      <c r="F22" s="192">
        <v>23800</v>
      </c>
      <c r="G22" s="191">
        <v>155</v>
      </c>
      <c r="H22" s="191">
        <f>G22+F22</f>
        <v>23955</v>
      </c>
      <c r="I22" s="193">
        <f>(D22/H22-1)</f>
        <v>0.11300354831976622</v>
      </c>
      <c r="J22" s="192">
        <v>235088</v>
      </c>
      <c r="K22" s="191">
        <v>141</v>
      </c>
      <c r="L22" s="191">
        <f>K22+J22</f>
        <v>235229</v>
      </c>
      <c r="M22" s="193">
        <f>(L22/$L$8)</f>
        <v>0.015405131869877787</v>
      </c>
      <c r="N22" s="192">
        <v>230269</v>
      </c>
      <c r="O22" s="191">
        <v>307</v>
      </c>
      <c r="P22" s="191">
        <f>O22+N22</f>
        <v>230576</v>
      </c>
      <c r="Q22" s="190">
        <f>(L22/P22-1)</f>
        <v>0.020179897300673044</v>
      </c>
    </row>
    <row r="23" spans="1:17" s="182" customFormat="1" ht="18" customHeight="1">
      <c r="A23" s="196" t="s">
        <v>224</v>
      </c>
      <c r="B23" s="195">
        <v>22797</v>
      </c>
      <c r="C23" s="191">
        <v>0</v>
      </c>
      <c r="D23" s="191">
        <f t="shared" si="3"/>
        <v>22797</v>
      </c>
      <c r="E23" s="194">
        <f>D23/$D$8</f>
        <v>0.012792663676455651</v>
      </c>
      <c r="F23" s="192">
        <v>20272</v>
      </c>
      <c r="G23" s="191">
        <v>14</v>
      </c>
      <c r="H23" s="191">
        <f>G23+F23</f>
        <v>20286</v>
      </c>
      <c r="I23" s="193">
        <f>(D23/H23-1)</f>
        <v>0.12377994676131321</v>
      </c>
      <c r="J23" s="192">
        <v>198563</v>
      </c>
      <c r="K23" s="191">
        <v>1803</v>
      </c>
      <c r="L23" s="191">
        <f>K23+J23</f>
        <v>200366</v>
      </c>
      <c r="M23" s="193">
        <f>(L23/$L$8)</f>
        <v>0.013121956273418382</v>
      </c>
      <c r="N23" s="192">
        <v>179546</v>
      </c>
      <c r="O23" s="191">
        <v>1493</v>
      </c>
      <c r="P23" s="191">
        <f>O23+N23</f>
        <v>181039</v>
      </c>
      <c r="Q23" s="190">
        <f>(L23/P23-1)</f>
        <v>0.10675600285021458</v>
      </c>
    </row>
    <row r="24" spans="1:17" s="182" customFormat="1" ht="18" customHeight="1">
      <c r="A24" s="196" t="s">
        <v>225</v>
      </c>
      <c r="B24" s="195">
        <v>22392</v>
      </c>
      <c r="C24" s="191">
        <v>2</v>
      </c>
      <c r="D24" s="191">
        <f t="shared" si="3"/>
        <v>22394</v>
      </c>
      <c r="E24" s="194">
        <f>D24/$D$8</f>
        <v>0.012566517979144091</v>
      </c>
      <c r="F24" s="192">
        <v>19296</v>
      </c>
      <c r="G24" s="191">
        <v>47</v>
      </c>
      <c r="H24" s="191">
        <f>G24+F24</f>
        <v>19343</v>
      </c>
      <c r="I24" s="193">
        <f>(D24/H24-1)</f>
        <v>0.1577314790880422</v>
      </c>
      <c r="J24" s="192">
        <v>190532</v>
      </c>
      <c r="K24" s="191">
        <v>49</v>
      </c>
      <c r="L24" s="191">
        <f>K24+J24</f>
        <v>190581</v>
      </c>
      <c r="M24" s="193">
        <f>(L24/$L$8)</f>
        <v>0.012481137261533137</v>
      </c>
      <c r="N24" s="192">
        <v>198772</v>
      </c>
      <c r="O24" s="191">
        <v>272</v>
      </c>
      <c r="P24" s="191">
        <f>O24+N24</f>
        <v>199044</v>
      </c>
      <c r="Q24" s="190">
        <f>(L24/P24-1)</f>
        <v>-0.04251823717369019</v>
      </c>
    </row>
    <row r="25" spans="1:17" s="182" customFormat="1" ht="18" customHeight="1">
      <c r="A25" s="196" t="s">
        <v>232</v>
      </c>
      <c r="B25" s="195">
        <v>19825</v>
      </c>
      <c r="C25" s="191">
        <v>12</v>
      </c>
      <c r="D25" s="191">
        <f t="shared" si="3"/>
        <v>19837</v>
      </c>
      <c r="E25" s="194">
        <f aca="true" t="shared" si="11" ref="E25:E38">D25/$D$8</f>
        <v>0.01113164317014742</v>
      </c>
      <c r="F25" s="192">
        <v>14282</v>
      </c>
      <c r="G25" s="191">
        <v>5</v>
      </c>
      <c r="H25" s="191">
        <f t="shared" si="0"/>
        <v>14287</v>
      </c>
      <c r="I25" s="193">
        <f aca="true" t="shared" si="12" ref="I25:I38">(D25/H25-1)</f>
        <v>0.38846503814656685</v>
      </c>
      <c r="J25" s="192">
        <v>173346</v>
      </c>
      <c r="K25" s="191">
        <v>235</v>
      </c>
      <c r="L25" s="191">
        <f t="shared" si="1"/>
        <v>173581</v>
      </c>
      <c r="M25" s="193">
        <f aca="true" t="shared" si="13" ref="M25:M38">(L25/$L$8)</f>
        <v>0.011367808370163782</v>
      </c>
      <c r="N25" s="192">
        <v>134834</v>
      </c>
      <c r="O25" s="191">
        <v>429</v>
      </c>
      <c r="P25" s="191">
        <f t="shared" si="2"/>
        <v>135263</v>
      </c>
      <c r="Q25" s="190">
        <f aca="true" t="shared" si="14" ref="Q25:Q38">(L25/P25-1)</f>
        <v>0.2832851555857847</v>
      </c>
    </row>
    <row r="26" spans="1:17" s="182" customFormat="1" ht="18" customHeight="1">
      <c r="A26" s="196" t="s">
        <v>226</v>
      </c>
      <c r="B26" s="195">
        <v>18103</v>
      </c>
      <c r="C26" s="191">
        <v>289</v>
      </c>
      <c r="D26" s="191">
        <f t="shared" si="3"/>
        <v>18392</v>
      </c>
      <c r="E26" s="194">
        <f t="shared" si="11"/>
        <v>0.010320773362169248</v>
      </c>
      <c r="F26" s="192">
        <v>18204</v>
      </c>
      <c r="G26" s="191">
        <v>395</v>
      </c>
      <c r="H26" s="191">
        <f>G26+F26</f>
        <v>18599</v>
      </c>
      <c r="I26" s="193">
        <f t="shared" si="12"/>
        <v>-0.011129630625302478</v>
      </c>
      <c r="J26" s="192">
        <v>150756</v>
      </c>
      <c r="K26" s="191">
        <v>10633</v>
      </c>
      <c r="L26" s="191">
        <f>K26+J26</f>
        <v>161389</v>
      </c>
      <c r="M26" s="193">
        <f t="shared" si="13"/>
        <v>0.010569355085247593</v>
      </c>
      <c r="N26" s="192">
        <v>165931</v>
      </c>
      <c r="O26" s="191">
        <v>4010</v>
      </c>
      <c r="P26" s="191">
        <f>O26+N26</f>
        <v>169941</v>
      </c>
      <c r="Q26" s="190">
        <f t="shared" si="14"/>
        <v>-0.05032334751472567</v>
      </c>
    </row>
    <row r="27" spans="1:17" s="182" customFormat="1" ht="18" customHeight="1">
      <c r="A27" s="196" t="s">
        <v>227</v>
      </c>
      <c r="B27" s="195">
        <v>17850</v>
      </c>
      <c r="C27" s="191">
        <v>133</v>
      </c>
      <c r="D27" s="191">
        <f t="shared" si="3"/>
        <v>17983</v>
      </c>
      <c r="E27" s="194">
        <f t="shared" si="11"/>
        <v>0.010091260731398955</v>
      </c>
      <c r="F27" s="192">
        <v>17261</v>
      </c>
      <c r="G27" s="191">
        <v>399</v>
      </c>
      <c r="H27" s="191">
        <f>G27+F27</f>
        <v>17660</v>
      </c>
      <c r="I27" s="193">
        <f t="shared" si="12"/>
        <v>0.018289920724801734</v>
      </c>
      <c r="J27" s="192">
        <v>156521</v>
      </c>
      <c r="K27" s="191">
        <v>2993</v>
      </c>
      <c r="L27" s="191">
        <f>K27+J27</f>
        <v>159514</v>
      </c>
      <c r="M27" s="193">
        <f t="shared" si="13"/>
        <v>0.010446561457523032</v>
      </c>
      <c r="N27" s="192">
        <v>164130</v>
      </c>
      <c r="O27" s="191">
        <v>4022</v>
      </c>
      <c r="P27" s="191">
        <f>O27+N27</f>
        <v>168152</v>
      </c>
      <c r="Q27" s="190">
        <f t="shared" si="14"/>
        <v>-0.051370188876730616</v>
      </c>
    </row>
    <row r="28" spans="1:17" s="182" customFormat="1" ht="18" customHeight="1">
      <c r="A28" s="196" t="s">
        <v>231</v>
      </c>
      <c r="B28" s="195">
        <v>16920</v>
      </c>
      <c r="C28" s="191">
        <v>929</v>
      </c>
      <c r="D28" s="191">
        <f t="shared" si="3"/>
        <v>17849</v>
      </c>
      <c r="E28" s="194">
        <f t="shared" si="11"/>
        <v>0.010016065884153921</v>
      </c>
      <c r="F28" s="192">
        <v>15705</v>
      </c>
      <c r="G28" s="191">
        <v>130</v>
      </c>
      <c r="H28" s="191">
        <f>G28+F28</f>
        <v>15835</v>
      </c>
      <c r="I28" s="193">
        <f t="shared" si="12"/>
        <v>0.12718661193558578</v>
      </c>
      <c r="J28" s="192">
        <v>136940</v>
      </c>
      <c r="K28" s="191">
        <v>4920</v>
      </c>
      <c r="L28" s="191">
        <f>K28+J28</f>
        <v>141860</v>
      </c>
      <c r="M28" s="193">
        <f t="shared" si="13"/>
        <v>0.009290402148803348</v>
      </c>
      <c r="N28" s="192">
        <v>133370</v>
      </c>
      <c r="O28" s="191">
        <v>882</v>
      </c>
      <c r="P28" s="191">
        <f>O28+N28</f>
        <v>134252</v>
      </c>
      <c r="Q28" s="190">
        <f t="shared" si="14"/>
        <v>0.05666954682239367</v>
      </c>
    </row>
    <row r="29" spans="1:17" s="182" customFormat="1" ht="18" customHeight="1">
      <c r="A29" s="196" t="s">
        <v>228</v>
      </c>
      <c r="B29" s="195">
        <v>14750</v>
      </c>
      <c r="C29" s="191">
        <v>2747</v>
      </c>
      <c r="D29" s="191">
        <f t="shared" si="3"/>
        <v>17497</v>
      </c>
      <c r="E29" s="194">
        <f t="shared" si="11"/>
        <v>0.00981853912124159</v>
      </c>
      <c r="F29" s="192">
        <v>15182</v>
      </c>
      <c r="G29" s="191">
        <v>2473</v>
      </c>
      <c r="H29" s="191">
        <f t="shared" si="0"/>
        <v>17655</v>
      </c>
      <c r="I29" s="193">
        <f t="shared" si="12"/>
        <v>-0.008949306145567881</v>
      </c>
      <c r="J29" s="192">
        <v>152065</v>
      </c>
      <c r="K29" s="191">
        <v>23095</v>
      </c>
      <c r="L29" s="191">
        <f t="shared" si="1"/>
        <v>175160</v>
      </c>
      <c r="M29" s="193">
        <f t="shared" si="13"/>
        <v>0.011471216977191558</v>
      </c>
      <c r="N29" s="192">
        <v>173996</v>
      </c>
      <c r="O29" s="191">
        <v>29827</v>
      </c>
      <c r="P29" s="191">
        <f t="shared" si="2"/>
        <v>203823</v>
      </c>
      <c r="Q29" s="190">
        <f t="shared" si="14"/>
        <v>-0.14062691649126935</v>
      </c>
    </row>
    <row r="30" spans="1:17" s="182" customFormat="1" ht="18" customHeight="1">
      <c r="A30" s="196" t="s">
        <v>229</v>
      </c>
      <c r="B30" s="195">
        <v>16690</v>
      </c>
      <c r="C30" s="191">
        <v>80</v>
      </c>
      <c r="D30" s="191">
        <f t="shared" si="3"/>
        <v>16770</v>
      </c>
      <c r="E30" s="194">
        <f t="shared" si="11"/>
        <v>0.009410579017158454</v>
      </c>
      <c r="F30" s="192">
        <v>17451</v>
      </c>
      <c r="G30" s="191">
        <v>91</v>
      </c>
      <c r="H30" s="191">
        <f>G30+F30</f>
        <v>17542</v>
      </c>
      <c r="I30" s="193">
        <f t="shared" si="12"/>
        <v>-0.04400866491848132</v>
      </c>
      <c r="J30" s="192">
        <v>140279</v>
      </c>
      <c r="K30" s="191">
        <v>623</v>
      </c>
      <c r="L30" s="191">
        <f>K30+J30</f>
        <v>140902</v>
      </c>
      <c r="M30" s="193">
        <f t="shared" si="13"/>
        <v>0.009227662791277945</v>
      </c>
      <c r="N30" s="192">
        <v>156271</v>
      </c>
      <c r="O30" s="191">
        <v>803</v>
      </c>
      <c r="P30" s="191">
        <f>O30+N30</f>
        <v>157074</v>
      </c>
      <c r="Q30" s="190">
        <f t="shared" si="14"/>
        <v>-0.10295784152692367</v>
      </c>
    </row>
    <row r="31" spans="1:17" s="182" customFormat="1" ht="18" customHeight="1">
      <c r="A31" s="196" t="s">
        <v>234</v>
      </c>
      <c r="B31" s="195">
        <v>11984</v>
      </c>
      <c r="C31" s="191">
        <v>3422</v>
      </c>
      <c r="D31" s="191">
        <f t="shared" si="3"/>
        <v>15406</v>
      </c>
      <c r="E31" s="194">
        <f t="shared" si="11"/>
        <v>0.008645162810873176</v>
      </c>
      <c r="F31" s="192">
        <v>8077</v>
      </c>
      <c r="G31" s="191">
        <v>3176</v>
      </c>
      <c r="H31" s="191">
        <f>G31+F31</f>
        <v>11253</v>
      </c>
      <c r="I31" s="193">
        <f t="shared" si="12"/>
        <v>0.3690571403181373</v>
      </c>
      <c r="J31" s="192">
        <v>112231</v>
      </c>
      <c r="K31" s="191">
        <v>34357</v>
      </c>
      <c r="L31" s="191">
        <f>K31+J31</f>
        <v>146588</v>
      </c>
      <c r="M31" s="193">
        <f t="shared" si="13"/>
        <v>0.009600038560473602</v>
      </c>
      <c r="N31" s="192">
        <v>79986</v>
      </c>
      <c r="O31" s="191">
        <v>34017</v>
      </c>
      <c r="P31" s="191">
        <f>O31+N31</f>
        <v>114003</v>
      </c>
      <c r="Q31" s="190">
        <f t="shared" si="14"/>
        <v>0.28582581160144915</v>
      </c>
    </row>
    <row r="32" spans="1:17" s="182" customFormat="1" ht="18" customHeight="1">
      <c r="A32" s="196" t="s">
        <v>230</v>
      </c>
      <c r="B32" s="195">
        <v>14337</v>
      </c>
      <c r="C32" s="191">
        <v>0</v>
      </c>
      <c r="D32" s="191">
        <f t="shared" si="3"/>
        <v>14337</v>
      </c>
      <c r="E32" s="194">
        <f t="shared" si="11"/>
        <v>0.008045287499642263</v>
      </c>
      <c r="F32" s="192">
        <v>17341</v>
      </c>
      <c r="G32" s="191">
        <v>32</v>
      </c>
      <c r="H32" s="191">
        <f>G32+F32</f>
        <v>17373</v>
      </c>
      <c r="I32" s="193">
        <f t="shared" si="12"/>
        <v>-0.17475392850975657</v>
      </c>
      <c r="J32" s="192">
        <v>144863</v>
      </c>
      <c r="K32" s="191">
        <v>70</v>
      </c>
      <c r="L32" s="191">
        <f>K32+J32</f>
        <v>144933</v>
      </c>
      <c r="M32" s="193">
        <f t="shared" si="13"/>
        <v>0.009491652718402056</v>
      </c>
      <c r="N32" s="192">
        <v>188164</v>
      </c>
      <c r="O32" s="191">
        <v>95</v>
      </c>
      <c r="P32" s="191">
        <f>O32+N32</f>
        <v>188259</v>
      </c>
      <c r="Q32" s="190">
        <f t="shared" si="14"/>
        <v>-0.23014039169442102</v>
      </c>
    </row>
    <row r="33" spans="1:17" s="182" customFormat="1" ht="18" customHeight="1">
      <c r="A33" s="196" t="s">
        <v>233</v>
      </c>
      <c r="B33" s="195">
        <v>13937</v>
      </c>
      <c r="C33" s="191">
        <v>4</v>
      </c>
      <c r="D33" s="191">
        <f t="shared" si="3"/>
        <v>13941</v>
      </c>
      <c r="E33" s="194">
        <f t="shared" si="11"/>
        <v>0.007823069891365893</v>
      </c>
      <c r="F33" s="192">
        <v>12399</v>
      </c>
      <c r="G33" s="191">
        <v>36</v>
      </c>
      <c r="H33" s="191">
        <f>G33+F33</f>
        <v>12435</v>
      </c>
      <c r="I33" s="193">
        <f t="shared" si="12"/>
        <v>0.12110977080820273</v>
      </c>
      <c r="J33" s="192">
        <v>123298</v>
      </c>
      <c r="K33" s="191">
        <v>286</v>
      </c>
      <c r="L33" s="191">
        <f>K33+J33</f>
        <v>123584</v>
      </c>
      <c r="M33" s="193">
        <f t="shared" si="13"/>
        <v>0.008093508100646504</v>
      </c>
      <c r="N33" s="192">
        <v>113518</v>
      </c>
      <c r="O33" s="191">
        <v>964</v>
      </c>
      <c r="P33" s="191">
        <f>O33+N33</f>
        <v>114482</v>
      </c>
      <c r="Q33" s="190">
        <f t="shared" si="14"/>
        <v>0.07950594853339399</v>
      </c>
    </row>
    <row r="34" spans="1:17" s="182" customFormat="1" ht="18" customHeight="1">
      <c r="A34" s="196" t="s">
        <v>235</v>
      </c>
      <c r="B34" s="195">
        <v>13772</v>
      </c>
      <c r="C34" s="191">
        <v>7</v>
      </c>
      <c r="D34" s="191">
        <f t="shared" si="3"/>
        <v>13779</v>
      </c>
      <c r="E34" s="194">
        <f t="shared" si="11"/>
        <v>0.007732162687980103</v>
      </c>
      <c r="F34" s="192">
        <v>11030</v>
      </c>
      <c r="G34" s="191">
        <v>58</v>
      </c>
      <c r="H34" s="191">
        <f>G34+F34</f>
        <v>11088</v>
      </c>
      <c r="I34" s="193">
        <f t="shared" si="12"/>
        <v>0.24269480519480524</v>
      </c>
      <c r="J34" s="192">
        <v>111240</v>
      </c>
      <c r="K34" s="191">
        <v>60</v>
      </c>
      <c r="L34" s="191">
        <f>K34+J34</f>
        <v>111300</v>
      </c>
      <c r="M34" s="193">
        <f t="shared" si="13"/>
        <v>0.007289029741729964</v>
      </c>
      <c r="N34" s="192">
        <v>105191</v>
      </c>
      <c r="O34" s="191">
        <v>140</v>
      </c>
      <c r="P34" s="191">
        <f>O34+N34</f>
        <v>105331</v>
      </c>
      <c r="Q34" s="190">
        <f t="shared" si="14"/>
        <v>0.056668976844423735</v>
      </c>
    </row>
    <row r="35" spans="1:17" s="182" customFormat="1" ht="18" customHeight="1">
      <c r="A35" s="196" t="s">
        <v>241</v>
      </c>
      <c r="B35" s="195">
        <v>12584</v>
      </c>
      <c r="C35" s="191">
        <v>0</v>
      </c>
      <c r="D35" s="191">
        <f t="shared" si="3"/>
        <v>12584</v>
      </c>
      <c r="E35" s="194">
        <f t="shared" si="11"/>
        <v>0.007061581774115801</v>
      </c>
      <c r="F35" s="192">
        <v>7938</v>
      </c>
      <c r="G35" s="191">
        <v>18</v>
      </c>
      <c r="H35" s="191">
        <f t="shared" si="0"/>
        <v>7956</v>
      </c>
      <c r="I35" s="193">
        <f t="shared" si="12"/>
        <v>0.5816993464052287</v>
      </c>
      <c r="J35" s="192">
        <v>108513</v>
      </c>
      <c r="K35" s="191">
        <v>74</v>
      </c>
      <c r="L35" s="191">
        <f t="shared" si="1"/>
        <v>108587</v>
      </c>
      <c r="M35" s="193">
        <f t="shared" si="13"/>
        <v>0.007111355548654372</v>
      </c>
      <c r="N35" s="192">
        <v>104459</v>
      </c>
      <c r="O35" s="191">
        <v>423</v>
      </c>
      <c r="P35" s="191">
        <f t="shared" si="2"/>
        <v>104882</v>
      </c>
      <c r="Q35" s="190">
        <f t="shared" si="14"/>
        <v>0.03532541332163763</v>
      </c>
    </row>
    <row r="36" spans="1:17" s="182" customFormat="1" ht="18" customHeight="1">
      <c r="A36" s="196" t="s">
        <v>237</v>
      </c>
      <c r="B36" s="195">
        <v>10062</v>
      </c>
      <c r="C36" s="191">
        <v>1415</v>
      </c>
      <c r="D36" s="191">
        <f t="shared" si="3"/>
        <v>11477</v>
      </c>
      <c r="E36" s="194">
        <f t="shared" si="11"/>
        <v>0.006440382550979581</v>
      </c>
      <c r="F36" s="192">
        <v>10097</v>
      </c>
      <c r="G36" s="191"/>
      <c r="H36" s="191">
        <f t="shared" si="0"/>
        <v>10097</v>
      </c>
      <c r="I36" s="193">
        <f t="shared" si="12"/>
        <v>0.13667425968109348</v>
      </c>
      <c r="J36" s="192">
        <v>102543</v>
      </c>
      <c r="K36" s="191">
        <v>8822</v>
      </c>
      <c r="L36" s="191">
        <f t="shared" si="1"/>
        <v>111365</v>
      </c>
      <c r="M36" s="193">
        <f t="shared" si="13"/>
        <v>0.007293286587491082</v>
      </c>
      <c r="N36" s="192">
        <v>91830</v>
      </c>
      <c r="O36" s="191">
        <v>50</v>
      </c>
      <c r="P36" s="191">
        <f t="shared" si="2"/>
        <v>91880</v>
      </c>
      <c r="Q36" s="190">
        <f t="shared" si="14"/>
        <v>0.212070091423596</v>
      </c>
    </row>
    <row r="37" spans="1:17" s="182" customFormat="1" ht="18" customHeight="1">
      <c r="A37" s="196" t="s">
        <v>239</v>
      </c>
      <c r="B37" s="195">
        <v>11047</v>
      </c>
      <c r="C37" s="191">
        <v>0</v>
      </c>
      <c r="D37" s="191">
        <f t="shared" si="3"/>
        <v>11047</v>
      </c>
      <c r="E37" s="194">
        <f t="shared" si="11"/>
        <v>0.006199085653103723</v>
      </c>
      <c r="F37" s="192">
        <v>8319</v>
      </c>
      <c r="G37" s="191">
        <v>19</v>
      </c>
      <c r="H37" s="191">
        <f t="shared" si="0"/>
        <v>8338</v>
      </c>
      <c r="I37" s="193">
        <f t="shared" si="12"/>
        <v>0.32489805708803066</v>
      </c>
      <c r="J37" s="192">
        <v>100191</v>
      </c>
      <c r="K37" s="191">
        <v>30</v>
      </c>
      <c r="L37" s="191">
        <f t="shared" si="1"/>
        <v>100221</v>
      </c>
      <c r="M37" s="193">
        <f t="shared" si="13"/>
        <v>0.006563466754231076</v>
      </c>
      <c r="N37" s="192">
        <v>79031</v>
      </c>
      <c r="O37" s="191">
        <v>88</v>
      </c>
      <c r="P37" s="191">
        <f t="shared" si="2"/>
        <v>79119</v>
      </c>
      <c r="Q37" s="190">
        <f t="shared" si="14"/>
        <v>0.26671216774731743</v>
      </c>
    </row>
    <row r="38" spans="1:17" s="182" customFormat="1" ht="18" customHeight="1">
      <c r="A38" s="196" t="s">
        <v>242</v>
      </c>
      <c r="B38" s="195">
        <v>9605</v>
      </c>
      <c r="C38" s="191">
        <v>73</v>
      </c>
      <c r="D38" s="191">
        <f t="shared" si="3"/>
        <v>9678</v>
      </c>
      <c r="E38" s="194">
        <f t="shared" si="11"/>
        <v>0.005430863668936167</v>
      </c>
      <c r="F38" s="192">
        <v>7556</v>
      </c>
      <c r="G38" s="191">
        <v>100</v>
      </c>
      <c r="H38" s="191">
        <f t="shared" si="0"/>
        <v>7656</v>
      </c>
      <c r="I38" s="193">
        <f t="shared" si="12"/>
        <v>0.26410658307210033</v>
      </c>
      <c r="J38" s="192">
        <v>74768</v>
      </c>
      <c r="K38" s="191">
        <v>391</v>
      </c>
      <c r="L38" s="191">
        <f t="shared" si="1"/>
        <v>75159</v>
      </c>
      <c r="M38" s="193">
        <f t="shared" si="13"/>
        <v>0.004922158008613498</v>
      </c>
      <c r="N38" s="192">
        <v>67653</v>
      </c>
      <c r="O38" s="191">
        <v>504</v>
      </c>
      <c r="P38" s="191">
        <f t="shared" si="2"/>
        <v>68157</v>
      </c>
      <c r="Q38" s="190">
        <f t="shared" si="14"/>
        <v>0.10273339495576383</v>
      </c>
    </row>
    <row r="39" spans="1:17" s="182" customFormat="1" ht="18" customHeight="1">
      <c r="A39" s="196" t="s">
        <v>238</v>
      </c>
      <c r="B39" s="195">
        <v>9137</v>
      </c>
      <c r="C39" s="191">
        <v>12</v>
      </c>
      <c r="D39" s="191">
        <f t="shared" si="3"/>
        <v>9149</v>
      </c>
      <c r="E39" s="194">
        <f aca="true" t="shared" si="15" ref="E39:E59">D39/$D$8</f>
        <v>0.005134012368991216</v>
      </c>
      <c r="F39" s="192">
        <v>8564</v>
      </c>
      <c r="G39" s="191">
        <v>16</v>
      </c>
      <c r="H39" s="191">
        <f t="shared" si="0"/>
        <v>8580</v>
      </c>
      <c r="I39" s="193">
        <f aca="true" t="shared" si="16" ref="I39:I59">(D39/H39-1)</f>
        <v>0.06631701631701636</v>
      </c>
      <c r="J39" s="192">
        <v>71060</v>
      </c>
      <c r="K39" s="191">
        <v>63</v>
      </c>
      <c r="L39" s="191">
        <f t="shared" si="1"/>
        <v>71123</v>
      </c>
      <c r="M39" s="193">
        <f aca="true" t="shared" si="17" ref="M39:M59">(L39/$L$8)</f>
        <v>0.004657840631815456</v>
      </c>
      <c r="N39" s="192">
        <v>73733</v>
      </c>
      <c r="O39" s="191">
        <v>73</v>
      </c>
      <c r="P39" s="191">
        <f t="shared" si="2"/>
        <v>73806</v>
      </c>
      <c r="Q39" s="190">
        <f aca="true" t="shared" si="18" ref="Q39:Q59">(L39/P39-1)</f>
        <v>-0.03635205809825759</v>
      </c>
    </row>
    <row r="40" spans="1:17" s="182" customFormat="1" ht="18" customHeight="1">
      <c r="A40" s="196" t="s">
        <v>243</v>
      </c>
      <c r="B40" s="195">
        <v>8865</v>
      </c>
      <c r="C40" s="191">
        <v>105</v>
      </c>
      <c r="D40" s="191">
        <f t="shared" si="3"/>
        <v>8970</v>
      </c>
      <c r="E40" s="194">
        <f t="shared" si="15"/>
        <v>0.005033565520805684</v>
      </c>
      <c r="F40" s="192">
        <v>6574</v>
      </c>
      <c r="G40" s="191">
        <v>127</v>
      </c>
      <c r="H40" s="191">
        <f t="shared" si="0"/>
        <v>6701</v>
      </c>
      <c r="I40" s="193">
        <f t="shared" si="16"/>
        <v>0.33860617818236083</v>
      </c>
      <c r="J40" s="192">
        <v>77178</v>
      </c>
      <c r="K40" s="191">
        <v>806</v>
      </c>
      <c r="L40" s="191">
        <f t="shared" si="1"/>
        <v>77984</v>
      </c>
      <c r="M40" s="193">
        <f t="shared" si="17"/>
        <v>0.005107167074385171</v>
      </c>
      <c r="N40" s="192">
        <v>63213</v>
      </c>
      <c r="O40" s="191">
        <v>784</v>
      </c>
      <c r="P40" s="191">
        <f t="shared" si="2"/>
        <v>63997</v>
      </c>
      <c r="Q40" s="190">
        <f t="shared" si="18"/>
        <v>0.2185571198649936</v>
      </c>
    </row>
    <row r="41" spans="1:17" s="182" customFormat="1" ht="18" customHeight="1">
      <c r="A41" s="196" t="s">
        <v>240</v>
      </c>
      <c r="B41" s="195">
        <v>8602</v>
      </c>
      <c r="C41" s="191">
        <v>0</v>
      </c>
      <c r="D41" s="191">
        <f t="shared" si="3"/>
        <v>8602</v>
      </c>
      <c r="E41" s="194">
        <f t="shared" si="15"/>
        <v>0.004827060268670067</v>
      </c>
      <c r="F41" s="192">
        <v>8007</v>
      </c>
      <c r="G41" s="191">
        <v>28</v>
      </c>
      <c r="H41" s="191">
        <f t="shared" si="0"/>
        <v>8035</v>
      </c>
      <c r="I41" s="193">
        <f t="shared" si="16"/>
        <v>0.07056627255756065</v>
      </c>
      <c r="J41" s="192">
        <v>80615</v>
      </c>
      <c r="K41" s="191">
        <v>314</v>
      </c>
      <c r="L41" s="191">
        <f t="shared" si="1"/>
        <v>80929</v>
      </c>
      <c r="M41" s="193">
        <f t="shared" si="17"/>
        <v>0.005300034932331215</v>
      </c>
      <c r="N41" s="192">
        <v>57809</v>
      </c>
      <c r="O41" s="191">
        <v>82</v>
      </c>
      <c r="P41" s="191">
        <f t="shared" si="2"/>
        <v>57891</v>
      </c>
      <c r="Q41" s="190">
        <f t="shared" si="18"/>
        <v>0.3979547770810661</v>
      </c>
    </row>
    <row r="42" spans="1:17" s="182" customFormat="1" ht="18" customHeight="1">
      <c r="A42" s="196" t="s">
        <v>246</v>
      </c>
      <c r="B42" s="195">
        <v>7867</v>
      </c>
      <c r="C42" s="191">
        <v>8</v>
      </c>
      <c r="D42" s="191">
        <f t="shared" si="3"/>
        <v>7875</v>
      </c>
      <c r="E42" s="194">
        <f t="shared" si="15"/>
        <v>0.0044191001645869305</v>
      </c>
      <c r="F42" s="192">
        <v>6025</v>
      </c>
      <c r="G42" s="191">
        <v>70</v>
      </c>
      <c r="H42" s="191">
        <f t="shared" si="0"/>
        <v>6095</v>
      </c>
      <c r="I42" s="193">
        <f t="shared" si="16"/>
        <v>0.2920426579163249</v>
      </c>
      <c r="J42" s="192">
        <v>56687</v>
      </c>
      <c r="K42" s="191">
        <v>316</v>
      </c>
      <c r="L42" s="191">
        <f t="shared" si="1"/>
        <v>57003</v>
      </c>
      <c r="M42" s="193">
        <f t="shared" si="17"/>
        <v>0.0037331227526310254</v>
      </c>
      <c r="N42" s="192">
        <v>55923</v>
      </c>
      <c r="O42" s="191">
        <v>764</v>
      </c>
      <c r="P42" s="191">
        <f t="shared" si="2"/>
        <v>56687</v>
      </c>
      <c r="Q42" s="190">
        <f t="shared" si="18"/>
        <v>0.0055744703371143345</v>
      </c>
    </row>
    <row r="43" spans="1:17" s="182" customFormat="1" ht="18" customHeight="1">
      <c r="A43" s="196" t="s">
        <v>249</v>
      </c>
      <c r="B43" s="195">
        <v>6951</v>
      </c>
      <c r="C43" s="191">
        <v>293</v>
      </c>
      <c r="D43" s="191">
        <f t="shared" si="3"/>
        <v>7244</v>
      </c>
      <c r="E43" s="194">
        <f t="shared" si="15"/>
        <v>0.0040650109958435205</v>
      </c>
      <c r="F43" s="192">
        <v>4823</v>
      </c>
      <c r="G43" s="191">
        <v>460</v>
      </c>
      <c r="H43" s="191">
        <f t="shared" si="0"/>
        <v>5283</v>
      </c>
      <c r="I43" s="193">
        <f t="shared" si="16"/>
        <v>0.3711906113950407</v>
      </c>
      <c r="J43" s="192">
        <v>40954</v>
      </c>
      <c r="K43" s="191">
        <v>3681</v>
      </c>
      <c r="L43" s="191">
        <f t="shared" si="1"/>
        <v>44635</v>
      </c>
      <c r="M43" s="193">
        <f t="shared" si="17"/>
        <v>0.0029231432391924254</v>
      </c>
      <c r="N43" s="192">
        <v>34257</v>
      </c>
      <c r="O43" s="191">
        <v>5156</v>
      </c>
      <c r="P43" s="191">
        <f t="shared" si="2"/>
        <v>39413</v>
      </c>
      <c r="Q43" s="190">
        <f t="shared" si="18"/>
        <v>0.1324943546545556</v>
      </c>
    </row>
    <row r="44" spans="1:17" s="182" customFormat="1" ht="18" customHeight="1">
      <c r="A44" s="196" t="s">
        <v>244</v>
      </c>
      <c r="B44" s="195">
        <v>7032</v>
      </c>
      <c r="C44" s="191">
        <v>53</v>
      </c>
      <c r="D44" s="191">
        <f t="shared" si="3"/>
        <v>7085</v>
      </c>
      <c r="E44" s="194">
        <f t="shared" si="15"/>
        <v>0.003975787259187099</v>
      </c>
      <c r="F44" s="192">
        <v>6626</v>
      </c>
      <c r="G44" s="191">
        <v>11</v>
      </c>
      <c r="H44" s="191">
        <f t="shared" si="0"/>
        <v>6637</v>
      </c>
      <c r="I44" s="193">
        <f t="shared" si="16"/>
        <v>0.06750037667620923</v>
      </c>
      <c r="J44" s="192">
        <v>53864</v>
      </c>
      <c r="K44" s="191">
        <v>236</v>
      </c>
      <c r="L44" s="191">
        <f t="shared" si="1"/>
        <v>54100</v>
      </c>
      <c r="M44" s="193">
        <f t="shared" si="17"/>
        <v>0.003543005471946011</v>
      </c>
      <c r="N44" s="192">
        <v>54118</v>
      </c>
      <c r="O44" s="191">
        <v>492</v>
      </c>
      <c r="P44" s="191">
        <f t="shared" si="2"/>
        <v>54610</v>
      </c>
      <c r="Q44" s="190">
        <f t="shared" si="18"/>
        <v>-0.009338948910455946</v>
      </c>
    </row>
    <row r="45" spans="1:17" s="182" customFormat="1" ht="18" customHeight="1">
      <c r="A45" s="196" t="s">
        <v>245</v>
      </c>
      <c r="B45" s="195">
        <v>6837</v>
      </c>
      <c r="C45" s="191">
        <v>31</v>
      </c>
      <c r="D45" s="191">
        <f t="shared" si="3"/>
        <v>6868</v>
      </c>
      <c r="E45" s="194">
        <f t="shared" si="15"/>
        <v>0.003854016499096259</v>
      </c>
      <c r="F45" s="192">
        <v>6338</v>
      </c>
      <c r="G45" s="191">
        <v>10</v>
      </c>
      <c r="H45" s="191">
        <f t="shared" si="0"/>
        <v>6348</v>
      </c>
      <c r="I45" s="193">
        <f t="shared" si="16"/>
        <v>0.08191556395715183</v>
      </c>
      <c r="J45" s="192">
        <v>61040</v>
      </c>
      <c r="K45" s="191">
        <v>92</v>
      </c>
      <c r="L45" s="191">
        <f t="shared" si="1"/>
        <v>61132</v>
      </c>
      <c r="M45" s="193">
        <f t="shared" si="17"/>
        <v>0.004003530693364206</v>
      </c>
      <c r="N45" s="192">
        <v>51637</v>
      </c>
      <c r="O45" s="191">
        <v>127</v>
      </c>
      <c r="P45" s="191">
        <f t="shared" si="2"/>
        <v>51764</v>
      </c>
      <c r="Q45" s="190">
        <f t="shared" si="18"/>
        <v>0.180975195116297</v>
      </c>
    </row>
    <row r="46" spans="1:17" s="182" customFormat="1" ht="18" customHeight="1">
      <c r="A46" s="196" t="s">
        <v>247</v>
      </c>
      <c r="B46" s="195">
        <v>6736</v>
      </c>
      <c r="C46" s="191">
        <v>0</v>
      </c>
      <c r="D46" s="191">
        <f t="shared" si="3"/>
        <v>6736</v>
      </c>
      <c r="E46" s="194">
        <f t="shared" si="15"/>
        <v>0.0037799439630041352</v>
      </c>
      <c r="F46" s="192">
        <v>6017</v>
      </c>
      <c r="G46" s="191"/>
      <c r="H46" s="191">
        <f t="shared" si="0"/>
        <v>6017</v>
      </c>
      <c r="I46" s="193">
        <f t="shared" si="16"/>
        <v>0.11949476483297317</v>
      </c>
      <c r="J46" s="192">
        <v>60163</v>
      </c>
      <c r="K46" s="191">
        <v>152</v>
      </c>
      <c r="L46" s="191">
        <f t="shared" si="1"/>
        <v>60315</v>
      </c>
      <c r="M46" s="193">
        <f t="shared" si="17"/>
        <v>0.00395002541664369</v>
      </c>
      <c r="N46" s="192">
        <v>49263</v>
      </c>
      <c r="O46" s="191">
        <v>385</v>
      </c>
      <c r="P46" s="191">
        <f t="shared" si="2"/>
        <v>49648</v>
      </c>
      <c r="Q46" s="190">
        <f t="shared" si="18"/>
        <v>0.21485256203673875</v>
      </c>
    </row>
    <row r="47" spans="1:17" s="182" customFormat="1" ht="18" customHeight="1">
      <c r="A47" s="196" t="s">
        <v>248</v>
      </c>
      <c r="B47" s="195">
        <v>6205</v>
      </c>
      <c r="C47" s="191">
        <v>2</v>
      </c>
      <c r="D47" s="191">
        <f t="shared" si="3"/>
        <v>6207</v>
      </c>
      <c r="E47" s="194">
        <f t="shared" si="15"/>
        <v>0.0034830926630591845</v>
      </c>
      <c r="F47" s="192">
        <v>5836</v>
      </c>
      <c r="G47" s="191"/>
      <c r="H47" s="191">
        <f t="shared" si="0"/>
        <v>5836</v>
      </c>
      <c r="I47" s="193">
        <f t="shared" si="16"/>
        <v>0.06357093899931465</v>
      </c>
      <c r="J47" s="192">
        <v>51779</v>
      </c>
      <c r="K47" s="191">
        <v>194</v>
      </c>
      <c r="L47" s="191">
        <f t="shared" si="1"/>
        <v>51973</v>
      </c>
      <c r="M47" s="193">
        <f t="shared" si="17"/>
        <v>0.0034037083806552687</v>
      </c>
      <c r="N47" s="192">
        <v>52916</v>
      </c>
      <c r="O47" s="191">
        <v>423</v>
      </c>
      <c r="P47" s="191">
        <f t="shared" si="2"/>
        <v>53339</v>
      </c>
      <c r="Q47" s="190">
        <f t="shared" si="18"/>
        <v>-0.025609778960985374</v>
      </c>
    </row>
    <row r="48" spans="1:17" s="182" customFormat="1" ht="18" customHeight="1">
      <c r="A48" s="196" t="s">
        <v>251</v>
      </c>
      <c r="B48" s="195">
        <v>5888</v>
      </c>
      <c r="C48" s="191">
        <v>7</v>
      </c>
      <c r="D48" s="191">
        <f t="shared" si="3"/>
        <v>5895</v>
      </c>
      <c r="E48" s="194">
        <f t="shared" si="15"/>
        <v>0.0033080121232050737</v>
      </c>
      <c r="F48" s="192">
        <v>4794</v>
      </c>
      <c r="G48" s="191">
        <v>40</v>
      </c>
      <c r="H48" s="191">
        <f t="shared" si="0"/>
        <v>4834</v>
      </c>
      <c r="I48" s="193">
        <f t="shared" si="16"/>
        <v>0.21948696731485318</v>
      </c>
      <c r="J48" s="192">
        <v>50950</v>
      </c>
      <c r="K48" s="191">
        <v>358</v>
      </c>
      <c r="L48" s="191">
        <f t="shared" si="1"/>
        <v>51308</v>
      </c>
      <c r="M48" s="193">
        <f t="shared" si="17"/>
        <v>0.003360157574022291</v>
      </c>
      <c r="N48" s="192">
        <v>46329</v>
      </c>
      <c r="O48" s="191">
        <v>723</v>
      </c>
      <c r="P48" s="191">
        <f t="shared" si="2"/>
        <v>47052</v>
      </c>
      <c r="Q48" s="190">
        <f t="shared" si="18"/>
        <v>0.09045311570177672</v>
      </c>
    </row>
    <row r="49" spans="1:17" s="182" customFormat="1" ht="18" customHeight="1">
      <c r="A49" s="461" t="s">
        <v>236</v>
      </c>
      <c r="B49" s="462">
        <v>5788</v>
      </c>
      <c r="C49" s="463">
        <v>0</v>
      </c>
      <c r="D49" s="463">
        <f t="shared" si="3"/>
        <v>5788</v>
      </c>
      <c r="E49" s="464">
        <f t="shared" si="15"/>
        <v>0.003247968476524337</v>
      </c>
      <c r="F49" s="465">
        <v>10963</v>
      </c>
      <c r="G49" s="463">
        <v>25</v>
      </c>
      <c r="H49" s="463">
        <f t="shared" si="0"/>
        <v>10988</v>
      </c>
      <c r="I49" s="466">
        <f t="shared" si="16"/>
        <v>-0.47324353840553335</v>
      </c>
      <c r="J49" s="465">
        <v>75291</v>
      </c>
      <c r="K49" s="463">
        <v>130</v>
      </c>
      <c r="L49" s="463">
        <f t="shared" si="1"/>
        <v>75421</v>
      </c>
      <c r="M49" s="466">
        <f t="shared" si="17"/>
        <v>0.004939316371527544</v>
      </c>
      <c r="N49" s="465">
        <v>95482</v>
      </c>
      <c r="O49" s="463">
        <v>67</v>
      </c>
      <c r="P49" s="463">
        <f t="shared" si="2"/>
        <v>95549</v>
      </c>
      <c r="Q49" s="467">
        <f t="shared" si="18"/>
        <v>-0.21065631246794836</v>
      </c>
    </row>
    <row r="50" spans="1:17" s="182" customFormat="1" ht="18" customHeight="1">
      <c r="A50" s="196" t="s">
        <v>252</v>
      </c>
      <c r="B50" s="195">
        <v>5555</v>
      </c>
      <c r="C50" s="191">
        <v>4</v>
      </c>
      <c r="D50" s="191">
        <f t="shared" si="3"/>
        <v>5559</v>
      </c>
      <c r="E50" s="194">
        <f t="shared" si="15"/>
        <v>0.0031194638495160316</v>
      </c>
      <c r="F50" s="192">
        <v>4740</v>
      </c>
      <c r="G50" s="191">
        <v>3</v>
      </c>
      <c r="H50" s="191">
        <f t="shared" si="0"/>
        <v>4743</v>
      </c>
      <c r="I50" s="193">
        <f t="shared" si="16"/>
        <v>0.17204301075268824</v>
      </c>
      <c r="J50" s="192">
        <v>43079</v>
      </c>
      <c r="K50" s="191">
        <v>64</v>
      </c>
      <c r="L50" s="191">
        <f t="shared" si="1"/>
        <v>43143</v>
      </c>
      <c r="M50" s="193">
        <f t="shared" si="17"/>
        <v>0.0028254322564910677</v>
      </c>
      <c r="N50" s="192">
        <v>45876</v>
      </c>
      <c r="O50" s="191">
        <v>157</v>
      </c>
      <c r="P50" s="191">
        <f t="shared" si="2"/>
        <v>46033</v>
      </c>
      <c r="Q50" s="190">
        <f t="shared" si="18"/>
        <v>-0.06278104837833731</v>
      </c>
    </row>
    <row r="51" spans="1:17" s="182" customFormat="1" ht="18" customHeight="1">
      <c r="A51" s="196" t="s">
        <v>250</v>
      </c>
      <c r="B51" s="195">
        <v>5259</v>
      </c>
      <c r="C51" s="191">
        <v>9</v>
      </c>
      <c r="D51" s="191">
        <f t="shared" si="3"/>
        <v>5268</v>
      </c>
      <c r="E51" s="194">
        <f t="shared" si="15"/>
        <v>0.0029561675767674858</v>
      </c>
      <c r="F51" s="192">
        <v>5156</v>
      </c>
      <c r="G51" s="191">
        <v>8</v>
      </c>
      <c r="H51" s="191">
        <f t="shared" si="0"/>
        <v>5164</v>
      </c>
      <c r="I51" s="193">
        <f t="shared" si="16"/>
        <v>0.020139426800929616</v>
      </c>
      <c r="J51" s="192">
        <v>51576</v>
      </c>
      <c r="K51" s="191">
        <v>77</v>
      </c>
      <c r="L51" s="191">
        <f t="shared" si="1"/>
        <v>51653</v>
      </c>
      <c r="M51" s="193">
        <f t="shared" si="17"/>
        <v>0.0033827516015236102</v>
      </c>
      <c r="N51" s="192">
        <v>50888</v>
      </c>
      <c r="O51" s="191">
        <v>82</v>
      </c>
      <c r="P51" s="191">
        <f t="shared" si="2"/>
        <v>50970</v>
      </c>
      <c r="Q51" s="190">
        <f t="shared" si="18"/>
        <v>0.013400039238767869</v>
      </c>
    </row>
    <row r="52" spans="1:17" s="182" customFormat="1" ht="18" customHeight="1">
      <c r="A52" s="196" t="s">
        <v>256</v>
      </c>
      <c r="B52" s="195">
        <v>5097</v>
      </c>
      <c r="C52" s="191">
        <v>28</v>
      </c>
      <c r="D52" s="191">
        <f t="shared" si="3"/>
        <v>5125</v>
      </c>
      <c r="E52" s="194">
        <f t="shared" si="15"/>
        <v>0.002875922329334352</v>
      </c>
      <c r="F52" s="192">
        <v>3253</v>
      </c>
      <c r="G52" s="191">
        <v>27</v>
      </c>
      <c r="H52" s="191">
        <f t="shared" si="0"/>
        <v>3280</v>
      </c>
      <c r="I52" s="193">
        <f t="shared" si="16"/>
        <v>0.5625</v>
      </c>
      <c r="J52" s="192">
        <v>32518</v>
      </c>
      <c r="K52" s="191">
        <v>405</v>
      </c>
      <c r="L52" s="191">
        <f t="shared" si="1"/>
        <v>32923</v>
      </c>
      <c r="M52" s="193">
        <f t="shared" si="17"/>
        <v>0.002156125122973725</v>
      </c>
      <c r="N52" s="192">
        <v>25836</v>
      </c>
      <c r="O52" s="191">
        <v>790</v>
      </c>
      <c r="P52" s="191">
        <f t="shared" si="2"/>
        <v>26626</v>
      </c>
      <c r="Q52" s="190">
        <f t="shared" si="18"/>
        <v>0.23649815969353272</v>
      </c>
    </row>
    <row r="53" spans="1:17" s="182" customFormat="1" ht="18" customHeight="1">
      <c r="A53" s="196" t="s">
        <v>253</v>
      </c>
      <c r="B53" s="195">
        <v>2565</v>
      </c>
      <c r="C53" s="191">
        <v>1926</v>
      </c>
      <c r="D53" s="191">
        <f t="shared" si="3"/>
        <v>4491</v>
      </c>
      <c r="E53" s="194">
        <f t="shared" si="15"/>
        <v>0.002520149693861575</v>
      </c>
      <c r="F53" s="192">
        <v>3013</v>
      </c>
      <c r="G53" s="191">
        <v>1609</v>
      </c>
      <c r="H53" s="191">
        <f t="shared" si="0"/>
        <v>4622</v>
      </c>
      <c r="I53" s="193">
        <f t="shared" si="16"/>
        <v>-0.028342708784076187</v>
      </c>
      <c r="J53" s="192">
        <v>20420</v>
      </c>
      <c r="K53" s="191">
        <v>25287</v>
      </c>
      <c r="L53" s="191">
        <f t="shared" si="1"/>
        <v>45707</v>
      </c>
      <c r="M53" s="193">
        <f t="shared" si="17"/>
        <v>0.0029933484492834814</v>
      </c>
      <c r="N53" s="192">
        <v>17552</v>
      </c>
      <c r="O53" s="191">
        <v>19125</v>
      </c>
      <c r="P53" s="191">
        <f t="shared" si="2"/>
        <v>36677</v>
      </c>
      <c r="Q53" s="190">
        <f t="shared" si="18"/>
        <v>0.24620334269433153</v>
      </c>
    </row>
    <row r="54" spans="1:17" s="182" customFormat="1" ht="18" customHeight="1">
      <c r="A54" s="461" t="s">
        <v>258</v>
      </c>
      <c r="B54" s="462">
        <v>2141</v>
      </c>
      <c r="C54" s="463">
        <v>2098</v>
      </c>
      <c r="D54" s="463">
        <f t="shared" si="3"/>
        <v>4239</v>
      </c>
      <c r="E54" s="464">
        <f t="shared" si="15"/>
        <v>0.0023787384885947936</v>
      </c>
      <c r="F54" s="465">
        <v>1984</v>
      </c>
      <c r="G54" s="463">
        <v>461</v>
      </c>
      <c r="H54" s="463">
        <f t="shared" si="0"/>
        <v>2445</v>
      </c>
      <c r="I54" s="466">
        <f t="shared" si="16"/>
        <v>0.7337423312883435</v>
      </c>
      <c r="J54" s="465">
        <v>22137</v>
      </c>
      <c r="K54" s="463">
        <v>32699</v>
      </c>
      <c r="L54" s="463">
        <f t="shared" si="1"/>
        <v>54836</v>
      </c>
      <c r="M54" s="466">
        <f t="shared" si="17"/>
        <v>0.003591206063948826</v>
      </c>
      <c r="N54" s="465">
        <v>23905</v>
      </c>
      <c r="O54" s="463">
        <v>15331</v>
      </c>
      <c r="P54" s="463">
        <f t="shared" si="2"/>
        <v>39236</v>
      </c>
      <c r="Q54" s="467">
        <f t="shared" si="18"/>
        <v>0.39759404628402484</v>
      </c>
    </row>
    <row r="55" spans="1:17" s="182" customFormat="1" ht="18" customHeight="1">
      <c r="A55" s="196" t="s">
        <v>254</v>
      </c>
      <c r="B55" s="195">
        <v>3641</v>
      </c>
      <c r="C55" s="191">
        <v>12</v>
      </c>
      <c r="D55" s="191">
        <f t="shared" si="3"/>
        <v>3653</v>
      </c>
      <c r="E55" s="194">
        <f t="shared" si="15"/>
        <v>0.0020499013207918803</v>
      </c>
      <c r="F55" s="192">
        <v>3557</v>
      </c>
      <c r="G55" s="191">
        <v>45</v>
      </c>
      <c r="H55" s="191">
        <f t="shared" si="0"/>
        <v>3602</v>
      </c>
      <c r="I55" s="193">
        <f t="shared" si="16"/>
        <v>0.01415880066629649</v>
      </c>
      <c r="J55" s="192">
        <v>30457</v>
      </c>
      <c r="K55" s="191">
        <v>275</v>
      </c>
      <c r="L55" s="191">
        <f t="shared" si="1"/>
        <v>30732</v>
      </c>
      <c r="M55" s="193">
        <f t="shared" si="17"/>
        <v>0.002012636675856651</v>
      </c>
      <c r="N55" s="192">
        <v>28369</v>
      </c>
      <c r="O55" s="191">
        <v>346</v>
      </c>
      <c r="P55" s="191">
        <f t="shared" si="2"/>
        <v>28715</v>
      </c>
      <c r="Q55" s="190">
        <f t="shared" si="18"/>
        <v>0.07024203378025429</v>
      </c>
    </row>
    <row r="56" spans="1:17" s="182" customFormat="1" ht="18" customHeight="1">
      <c r="A56" s="196" t="s">
        <v>257</v>
      </c>
      <c r="B56" s="195">
        <v>3491</v>
      </c>
      <c r="C56" s="191">
        <v>17</v>
      </c>
      <c r="D56" s="191">
        <f t="shared" si="3"/>
        <v>3508</v>
      </c>
      <c r="E56" s="194">
        <f t="shared" si="15"/>
        <v>0.001968533762205835</v>
      </c>
      <c r="F56" s="192">
        <v>3042</v>
      </c>
      <c r="G56" s="191">
        <v>39</v>
      </c>
      <c r="H56" s="191">
        <f t="shared" si="0"/>
        <v>3081</v>
      </c>
      <c r="I56" s="193">
        <f t="shared" si="16"/>
        <v>0.1385913664394678</v>
      </c>
      <c r="J56" s="192">
        <v>27370</v>
      </c>
      <c r="K56" s="191">
        <v>153</v>
      </c>
      <c r="L56" s="191">
        <f t="shared" si="1"/>
        <v>27523</v>
      </c>
      <c r="M56" s="193">
        <f t="shared" si="17"/>
        <v>0.0018024794751269882</v>
      </c>
      <c r="N56" s="192">
        <v>23676</v>
      </c>
      <c r="O56" s="191">
        <v>341</v>
      </c>
      <c r="P56" s="191">
        <f t="shared" si="2"/>
        <v>24017</v>
      </c>
      <c r="Q56" s="190">
        <f t="shared" si="18"/>
        <v>0.14597993088229178</v>
      </c>
    </row>
    <row r="57" spans="1:17" s="182" customFormat="1" ht="18" customHeight="1">
      <c r="A57" s="196" t="s">
        <v>255</v>
      </c>
      <c r="B57" s="195">
        <v>1333</v>
      </c>
      <c r="C57" s="191">
        <v>1148</v>
      </c>
      <c r="D57" s="191">
        <f t="shared" si="3"/>
        <v>2481</v>
      </c>
      <c r="E57" s="194">
        <f t="shared" si="15"/>
        <v>0.001392226985186054</v>
      </c>
      <c r="F57" s="192">
        <v>1889</v>
      </c>
      <c r="G57" s="191">
        <v>1625</v>
      </c>
      <c r="H57" s="191">
        <f t="shared" si="0"/>
        <v>3514</v>
      </c>
      <c r="I57" s="193">
        <f t="shared" si="16"/>
        <v>-0.29396698918611264</v>
      </c>
      <c r="J57" s="192">
        <v>11054</v>
      </c>
      <c r="K57" s="191">
        <v>10026</v>
      </c>
      <c r="L57" s="191">
        <f t="shared" si="1"/>
        <v>21080</v>
      </c>
      <c r="M57" s="193">
        <f t="shared" si="17"/>
        <v>0.0013805278252980021</v>
      </c>
      <c r="N57" s="192">
        <v>13803</v>
      </c>
      <c r="O57" s="191">
        <v>12380</v>
      </c>
      <c r="P57" s="191">
        <f t="shared" si="2"/>
        <v>26183</v>
      </c>
      <c r="Q57" s="190">
        <f t="shared" si="18"/>
        <v>-0.1948974525455448</v>
      </c>
    </row>
    <row r="58" spans="1:17" s="182" customFormat="1" ht="18" customHeight="1">
      <c r="A58" s="196" t="s">
        <v>476</v>
      </c>
      <c r="B58" s="195">
        <v>2161</v>
      </c>
      <c r="C58" s="191">
        <v>74</v>
      </c>
      <c r="D58" s="191">
        <f t="shared" si="3"/>
        <v>2235</v>
      </c>
      <c r="E58" s="194">
        <f t="shared" si="15"/>
        <v>0.001254182713378005</v>
      </c>
      <c r="F58" s="192"/>
      <c r="G58" s="191"/>
      <c r="H58" s="191">
        <f t="shared" si="0"/>
        <v>0</v>
      </c>
      <c r="I58" s="193" t="e">
        <f t="shared" si="16"/>
        <v>#DIV/0!</v>
      </c>
      <c r="J58" s="192">
        <v>13476</v>
      </c>
      <c r="K58" s="191">
        <v>99</v>
      </c>
      <c r="L58" s="191">
        <f t="shared" si="1"/>
        <v>13575</v>
      </c>
      <c r="M58" s="193">
        <f t="shared" si="17"/>
        <v>0.0008890258647258245</v>
      </c>
      <c r="N58" s="192">
        <v>11133</v>
      </c>
      <c r="O58" s="191">
        <v>79</v>
      </c>
      <c r="P58" s="191">
        <f t="shared" si="2"/>
        <v>11212</v>
      </c>
      <c r="Q58" s="190">
        <f t="shared" si="18"/>
        <v>0.21075633250089187</v>
      </c>
    </row>
    <row r="59" spans="1:17" s="182" customFormat="1" ht="18" customHeight="1" thickBot="1">
      <c r="A59" s="189" t="s">
        <v>259</v>
      </c>
      <c r="B59" s="188">
        <v>166368</v>
      </c>
      <c r="C59" s="184">
        <v>39949</v>
      </c>
      <c r="D59" s="184">
        <f t="shared" si="3"/>
        <v>206317</v>
      </c>
      <c r="E59" s="187">
        <f t="shared" si="15"/>
        <v>0.11577593506756594</v>
      </c>
      <c r="F59" s="185">
        <v>150597</v>
      </c>
      <c r="G59" s="184">
        <v>38140</v>
      </c>
      <c r="H59" s="184">
        <f t="shared" si="0"/>
        <v>188737</v>
      </c>
      <c r="I59" s="186">
        <f t="shared" si="16"/>
        <v>0.09314548816607227</v>
      </c>
      <c r="J59" s="185">
        <v>1445040</v>
      </c>
      <c r="K59" s="184">
        <v>353621</v>
      </c>
      <c r="L59" s="184">
        <f t="shared" si="1"/>
        <v>1798661</v>
      </c>
      <c r="M59" s="186">
        <f t="shared" si="17"/>
        <v>0.1177941915928999</v>
      </c>
      <c r="N59" s="185">
        <v>1379638</v>
      </c>
      <c r="O59" s="184">
        <v>334156</v>
      </c>
      <c r="P59" s="184">
        <f t="shared" si="2"/>
        <v>1713794</v>
      </c>
      <c r="Q59" s="183">
        <f t="shared" si="18"/>
        <v>0.04951995397346476</v>
      </c>
    </row>
    <row r="60" ht="15" thickTop="1">
      <c r="A60" s="116" t="s">
        <v>49</v>
      </c>
    </row>
    <row r="61" ht="14.25" customHeight="1">
      <c r="A61" s="89" t="s">
        <v>48</v>
      </c>
    </row>
  </sheetData>
  <sheetProtection/>
  <mergeCells count="14">
    <mergeCell ref="J6:L6"/>
    <mergeCell ref="M6:M7"/>
    <mergeCell ref="A5:A7"/>
    <mergeCell ref="A4:Q4"/>
    <mergeCell ref="N1:Q1"/>
    <mergeCell ref="B5:I5"/>
    <mergeCell ref="J5:Q5"/>
    <mergeCell ref="A3:Q3"/>
    <mergeCell ref="N6:P6"/>
    <mergeCell ref="Q6:Q7"/>
    <mergeCell ref="B6:D6"/>
    <mergeCell ref="E6:E7"/>
    <mergeCell ref="F6:H6"/>
    <mergeCell ref="I6:I7"/>
  </mergeCells>
  <conditionalFormatting sqref="Q60:Q65536 I60:I65536 I3 Q3">
    <cfRule type="cellIs" priority="2" dxfId="93" operator="lessThan" stopIfTrue="1">
      <formula>0</formula>
    </cfRule>
  </conditionalFormatting>
  <conditionalFormatting sqref="Q8:Q59 I8:I59">
    <cfRule type="cellIs" priority="3" dxfId="93" operator="lessThan" stopIfTrue="1">
      <formula>0</formula>
    </cfRule>
    <cfRule type="cellIs" priority="4" dxfId="95" operator="greaterThanOrEqual" stopIfTrue="1">
      <formula>0</formula>
    </cfRule>
  </conditionalFormatting>
  <conditionalFormatting sqref="I5 Q5">
    <cfRule type="cellIs" priority="1" dxfId="93" operator="lessThan" stopIfTrue="1">
      <formula>0</formula>
    </cfRule>
  </conditionalFormatting>
  <hyperlinks>
    <hyperlink ref="N1:Q1" location="INDICE!A1" display="Volver al Indice"/>
  </hyperlinks>
  <printOptions/>
  <pageMargins left="0.47" right="0.24" top="0.36" bottom="0.18" header="0.25" footer="0.18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Estadisticas de Origen-Destino - Septiembre 2014</dc:title>
  <dc:subject/>
  <dc:creator>Juan Carlos Torres Camargo</dc:creator>
  <cp:keywords/>
  <dc:description/>
  <cp:lastModifiedBy>Juan Carlos Torres Camargo</cp:lastModifiedBy>
  <cp:lastPrinted>2012-04-16T14:34:54Z</cp:lastPrinted>
  <dcterms:created xsi:type="dcterms:W3CDTF">2011-06-09T20:44:59Z</dcterms:created>
  <dcterms:modified xsi:type="dcterms:W3CDTF">2014-11-18T21:22:57Z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AEVVZYF6TF2M-634-590</vt:lpwstr>
  </property>
  <property fmtid="{D5CDD505-2E9C-101B-9397-08002B2CF9AE}" pid="3" name="_dlc_DocIdItemGuid">
    <vt:lpwstr>857c0eb1-4107-4e6d-8e6e-9a686ef3aa52</vt:lpwstr>
  </property>
  <property fmtid="{D5CDD505-2E9C-101B-9397-08002B2CF9AE}" pid="4" name="_dlc_DocIdUrl">
    <vt:lpwstr>http://www.aerocivil.gov.co/AAeronautica/Estadisticas/TAereo/EOperacionales/BolPubAnte/_layouts/DocIdRedir.aspx?ID=AEVVZYF6TF2M-634-590, AEVVZYF6TF2M-634-590</vt:lpwstr>
  </property>
  <property fmtid="{D5CDD505-2E9C-101B-9397-08002B2CF9AE}" pid="5" name="Clase">
    <vt:lpwstr/>
  </property>
  <property fmtid="{D5CDD505-2E9C-101B-9397-08002B2CF9AE}" pid="6" name="Sesion">
    <vt:lpwstr>Boletines Mensuales Origen-Destino</vt:lpwstr>
  </property>
  <property fmtid="{D5CDD505-2E9C-101B-9397-08002B2CF9AE}" pid="7" name="Orden">
    <vt:lpwstr>138.000000000000</vt:lpwstr>
  </property>
  <property fmtid="{D5CDD505-2E9C-101B-9397-08002B2CF9AE}" pid="8" name="TaskStatus">
    <vt:lpwstr>No iniciada</vt:lpwstr>
  </property>
  <property fmtid="{D5CDD505-2E9C-101B-9397-08002B2CF9AE}" pid="9" name="Vigencia">
    <vt:lpwstr>2014</vt:lpwstr>
  </property>
  <property fmtid="{D5CDD505-2E9C-101B-9397-08002B2CF9AE}" pid="10" name="Taxis aéreos">
    <vt:lpwstr>Origen - Destino</vt:lpwstr>
  </property>
  <property fmtid="{D5CDD505-2E9C-101B-9397-08002B2CF9AE}" pid="11" name="Transporte aéreo">
    <vt:lpwstr>Transporte aéreo</vt:lpwstr>
  </property>
  <property fmtid="{D5CDD505-2E9C-101B-9397-08002B2CF9AE}" pid="12" name="Dependencia">
    <vt:lpwstr>Transporte aéreo</vt:lpwstr>
  </property>
  <property fmtid="{D5CDD505-2E9C-101B-9397-08002B2CF9AE}" pid="13" name="Tema">
    <vt:lpwstr>Origen - Destino</vt:lpwstr>
  </property>
  <property fmtid="{D5CDD505-2E9C-101B-9397-08002B2CF9AE}" pid="14" name="Formato">
    <vt:lpwstr>/Style%20Library/Images/xls.svg</vt:lpwstr>
  </property>
</Properties>
</file>